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640" firstSheet="1"/>
  </bookViews>
  <sheets>
    <sheet name="表一" sheetId="25" r:id="rId1"/>
    <sheet name="表二 " sheetId="30" r:id="rId2"/>
    <sheet name="表三 " sheetId="31" r:id="rId3"/>
    <sheet name="表四  " sheetId="35" r:id="rId4"/>
    <sheet name="表五" sheetId="32" r:id="rId5"/>
    <sheet name="表六" sheetId="34" r:id="rId6"/>
  </sheets>
  <definedNames>
    <definedName name="_xlnm._FilterDatabase" localSheetId="1" hidden="1">'表二 '!#REF!</definedName>
    <definedName name="_xlnm.Print_Titles" localSheetId="0">表一!$4:$5</definedName>
    <definedName name="_xlnm.Print_Area" localSheetId="0">表一!$A$1:$J$19</definedName>
    <definedName name="_xlnm.Print_Area" localSheetId="1">'表二 '!$A$1:$E$39</definedName>
    <definedName name="_xlnm.Print_Titles" localSheetId="1">'表二 '!$1:$5</definedName>
    <definedName name="_xlnm.Print_Titles" localSheetId="4">表五!$4:$4</definedName>
    <definedName name="_xlnm._FilterDatabase" localSheetId="4" hidden="1">表五!$4:$21</definedName>
    <definedName name="_xlnm.Print_Area" localSheetId="4">表五!$A$1:$C$25</definedName>
    <definedName name="_xlnm.Print_Titles" localSheetId="5">表六!$1:$4</definedName>
    <definedName name="_xlnm.Print_Area" localSheetId="5">表六!$A$1:$C$21</definedName>
    <definedName name="_xlnm._FilterDatabase" localSheetId="3" hidden="1">'表四  '!#REF!</definedName>
    <definedName name="_xlnm.Print_Area" localSheetId="3">'表四  '!$A$1:$E$18</definedName>
    <definedName name="_xlnm.Print_Titles" localSheetId="3">'表四  '!$1:$6</definedName>
    <definedName name="_xlnm.Print_Area" localSheetId="2">'表三 '!$A$1:$J$12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<sst xmlns="http://schemas.openxmlformats.org/spreadsheetml/2006/main" count="191" uniqueCount="142">
  <si>
    <t>附件1</t>
  </si>
  <si>
    <t>2025年乌海市本级一般公共预算调整情况表</t>
  </si>
  <si>
    <t>单位：万元</t>
  </si>
  <si>
    <t>收入</t>
  </si>
  <si>
    <t>支出</t>
  </si>
  <si>
    <t>项    目</t>
  </si>
  <si>
    <t>预算数</t>
  </si>
  <si>
    <t>调整数</t>
  </si>
  <si>
    <t>调整后预算数</t>
  </si>
  <si>
    <t>一次</t>
  </si>
  <si>
    <t xml:space="preserve">二次 </t>
  </si>
  <si>
    <t>一、本级收入合计</t>
  </si>
  <si>
    <t>一、本级支出合计</t>
  </si>
  <si>
    <t>二、上级补助收入</t>
  </si>
  <si>
    <t>二、预备费</t>
  </si>
  <si>
    <t xml:space="preserve">      一般性转移支付收入</t>
  </si>
  <si>
    <t xml:space="preserve">      专项转移支付收入</t>
  </si>
  <si>
    <t>三、下级上解收入</t>
  </si>
  <si>
    <t>三、补助下级支出</t>
  </si>
  <si>
    <t xml:space="preserve">      体制上解收入</t>
  </si>
  <si>
    <t xml:space="preserve">     一般性转移支付支出</t>
  </si>
  <si>
    <t xml:space="preserve">      专项上解收入</t>
  </si>
  <si>
    <t xml:space="preserve">     专项转移支付支出</t>
  </si>
  <si>
    <t>四、调入资金</t>
  </si>
  <si>
    <t>四、上解上级支出</t>
  </si>
  <si>
    <t xml:space="preserve">      从政府性基金预算调入</t>
  </si>
  <si>
    <t xml:space="preserve">      体制上解支出</t>
  </si>
  <si>
    <t xml:space="preserve">      从国有资本经营预算调入</t>
  </si>
  <si>
    <t xml:space="preserve">      专项上解支出</t>
  </si>
  <si>
    <t>五、地方政府一般债务转贷收入</t>
  </si>
  <si>
    <t>五、地方政府一般债务转贷支出</t>
  </si>
  <si>
    <t>六、动用预算稳定调节基金</t>
  </si>
  <si>
    <t>六、安排预算稳定调节基金</t>
  </si>
  <si>
    <t>收入总计</t>
  </si>
  <si>
    <t>支出总计</t>
  </si>
  <si>
    <t>附件2</t>
  </si>
  <si>
    <t>2025年乌海市本级一般公共预算支出调整情况表</t>
  </si>
  <si>
    <t>项             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</si>
  <si>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</si>
  <si>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</si>
  <si>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</si>
  <si>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</si>
  <si>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</si>
  <si>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</si>
  <si>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</si>
  <si>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</si>
  <si>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</si>
  <si>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</si>
  <si>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</si>
  <si>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</si>
  <si>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</si>
  <si>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</si>
  <si>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</si>
  <si>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</si>
  <si>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</si>
  <si>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</si>
  <si>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</si>
  <si>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</si>
  <si>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</si>
  <si>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</si>
  <si>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</si>
  <si>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</si>
  <si>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本级支出合计</t>
  </si>
  <si>
    <t>预备费</t>
  </si>
  <si>
    <t>转移性支出</t>
  </si>
  <si>
    <t>一般性转移支付</t>
  </si>
  <si>
    <t>专项转移支付</t>
  </si>
  <si>
    <t>上解上级支出</t>
  </si>
  <si>
    <t>安排预算稳定调节基金</t>
  </si>
  <si>
    <t>地方政府一般债务转贷支出</t>
  </si>
  <si>
    <t>债务还本支出</t>
  </si>
  <si>
    <t>附件3</t>
  </si>
  <si>
    <t>2025年乌海市本级政府性基金预算调整情况表</t>
  </si>
  <si>
    <t>收    入</t>
  </si>
  <si>
    <t>支    出</t>
  </si>
  <si>
    <t>二、自治区提前下达转移支付补助收入</t>
  </si>
  <si>
    <t>二、自治区提前下达专项</t>
  </si>
  <si>
    <t>三、区级上解收入</t>
  </si>
  <si>
    <t>三、地方政府专项债务还本支出</t>
  </si>
  <si>
    <t>四、专项债券项目收益收入</t>
  </si>
  <si>
    <t>四、专项债务对应项目专项支出</t>
  </si>
  <si>
    <t>五、地方政府专项债务转贷收入</t>
  </si>
  <si>
    <t>五、地方政府专项债务转贷支出</t>
  </si>
  <si>
    <t>附件4</t>
  </si>
  <si>
    <t>2025年乌海市本级政府性基金预算支出调整情况表</t>
  </si>
  <si>
    <t>一、国有土地使用权出让收入安排的支出</t>
  </si>
  <si>
    <t xml:space="preserve">201-一般公共服务支出 </t>
  </si>
  <si>
    <t>一般公共服务</t>
  </si>
  <si>
    <t>二、污水处理费安排的支出</t>
  </si>
  <si>
    <t xml:space="preserve">203-国防支出 </t>
  </si>
  <si>
    <t>外交支出</t>
  </si>
  <si>
    <t>三、专项债务对应项目专项支出</t>
  </si>
  <si>
    <t>四、其他支出</t>
  </si>
  <si>
    <t>地方政府专项债务还本支出</t>
  </si>
  <si>
    <t>政府性基金转移支付</t>
  </si>
  <si>
    <t xml:space="preserve">    政府性基金补助支出</t>
  </si>
  <si>
    <t xml:space="preserve">    政府性基金上解上级</t>
  </si>
  <si>
    <t>地方政府专项债务转贷支出</t>
  </si>
  <si>
    <t>附件5</t>
  </si>
  <si>
    <t>2025年乌海市新增地方政府一般债券资金项目安排情况表</t>
  </si>
  <si>
    <t xml:space="preserve">          单位：万元</t>
  </si>
  <si>
    <t>序号</t>
  </si>
  <si>
    <t>项目名称</t>
  </si>
  <si>
    <t>金额</t>
  </si>
  <si>
    <t>合计</t>
  </si>
  <si>
    <t>一、市本级小计</t>
  </si>
  <si>
    <t>乌海高新技术产业开发区创建D级（较低安全风险等级）园区</t>
  </si>
  <si>
    <t>乌海—北京双向飞地科创中心建设项目</t>
  </si>
  <si>
    <t>乌海市沿黄河滨河新区二期西片区路灯采购及配套安装</t>
  </si>
  <si>
    <t>高铁乌海南站基础设施供水工程建设项目</t>
  </si>
  <si>
    <t>乌海市供热主管网迁建改造工程</t>
  </si>
  <si>
    <t>消防改造项目</t>
  </si>
  <si>
    <t>新建包头至银川高铁包头至惠农段（含银川至巴彦浩特支线）</t>
  </si>
  <si>
    <t>滨河二期道路及附属工程</t>
  </si>
  <si>
    <t>消防救援能力提升项目</t>
  </si>
  <si>
    <t>高铁乌海站基础设施建设</t>
  </si>
  <si>
    <t>海勃湾城乡生活饮用水水源置换提升工程</t>
  </si>
  <si>
    <r>
      <rPr>
        <sz val="12"/>
        <color rgb="FF000000"/>
        <rFont val="宋体"/>
        <charset val="134"/>
      </rPr>
      <t>省道</t>
    </r>
    <r>
      <rPr>
        <sz val="12"/>
        <color indexed="8"/>
        <rFont val="Times New Roman"/>
        <charset val="0"/>
      </rPr>
      <t>S217</t>
    </r>
    <r>
      <rPr>
        <sz val="12"/>
        <color rgb="FF000000"/>
        <rFont val="宋体"/>
        <charset val="134"/>
      </rPr>
      <t>海勃湾绕城段工程</t>
    </r>
  </si>
  <si>
    <t>乌海市海南区都思兔三队沟（低碳产业园段）河道综合治理工程</t>
  </si>
  <si>
    <t>乌海高新技术产业开发区低碳产业园净水厂扩建工程</t>
  </si>
  <si>
    <t>乌海市第一中学新校区建设项目</t>
  </si>
  <si>
    <t>二、转贷区级小计</t>
  </si>
  <si>
    <t>海勃湾区</t>
  </si>
  <si>
    <t>乌达区</t>
  </si>
  <si>
    <t>海南区</t>
  </si>
  <si>
    <t>附件6</t>
  </si>
  <si>
    <t>2025年乌海市新增地方政府专项债券资金项目安排情况表</t>
  </si>
  <si>
    <t>一、用于清欠账款专项债券</t>
  </si>
  <si>
    <t>1.市本级小计</t>
  </si>
  <si>
    <t>荣乌高速绿化灌溉管道工程二标段</t>
  </si>
  <si>
    <t>荣乌高速绿化灌溉管道工程五标段</t>
  </si>
  <si>
    <t>乌海市市民服务中心项目主体和外网</t>
  </si>
  <si>
    <t>2020年乌海市植物园路灯照明及线路改造工程</t>
  </si>
  <si>
    <t>2018-2021年滨河市政零星维修及抢修工程</t>
  </si>
  <si>
    <t>2021年城区重点绿化建设项目施工费</t>
  </si>
  <si>
    <t>荣乌高速乌海段巴音陶亥互通至G244连接线工程</t>
  </si>
  <si>
    <t>华山楼路口及周边智能交通</t>
  </si>
  <si>
    <t>乌海市海南区G109与S217连接线一级公路一期</t>
  </si>
  <si>
    <t>2.转贷区级小计</t>
  </si>
  <si>
    <t>二、用于化解PPP存量项目债务风险专项债券</t>
  </si>
  <si>
    <t>乌海市海勃湾区凤凰和（北河槽）综合治理工程项目</t>
  </si>
  <si>
    <t>乌海市海勃湾区道路工程PPP项目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</si>
</sst>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178" formatCode="#,##0_ "/>
    <numFmt numFmtId="179" formatCode="#,##0.00_ "/>
  </numFmts>
  <fonts count="53">
    <font>
      <sz val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方正黑体_GBK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indexed="8"/>
      <name val="方正黑体_GBK"/>
      <charset val="134"/>
    </font>
    <font>
      <sz val="22"/>
      <color rgb="FF000000"/>
      <name val="方正小标宋简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0"/>
    </font>
    <font>
      <b/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4"/>
      <color indexed="8"/>
      <name val="宋体"/>
      <charset val="134"/>
    </font>
    <font>
      <b/>
      <sz val="20"/>
      <color indexed="8"/>
      <name val="黑体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SimSun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9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42"/>
      <name val="宋体"/>
      <charset val="134"/>
    </font>
    <font>
      <sz val="10"/>
      <name val="Arial"/>
      <charset val="0"/>
    </font>
  </fonts>
  <fills count="2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</borders>
  <cellStyleXfs count="4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0" fillId="6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4" fillId="7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9" fillId="0" borderId="0">
      <alignment vertical="center"/>
    </xf>
    <xf numFmtId="0" fontId="42" fillId="5" borderId="18" applyNumberFormat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/>
    <xf numFmtId="0" fontId="3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0" borderId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" fillId="0" borderId="0">
      <alignment vertical="center"/>
    </xf>
    <xf numFmtId="0" fontId="42" fillId="5" borderId="1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1" fillId="7" borderId="1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9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0"/>
    <xf numFmtId="0" fontId="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9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1" fillId="7" borderId="1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2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9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6" fillId="0" borderId="0">
      <alignment vertical="center"/>
    </xf>
    <xf numFmtId="0" fontId="2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7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9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1" fillId="0" borderId="0"/>
    <xf numFmtId="0" fontId="45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51" fillId="7" borderId="19" applyNumberFormat="0" applyAlignment="0" applyProtection="0">
      <alignment vertical="center"/>
    </xf>
    <xf numFmtId="0" fontId="22" fillId="0" borderId="0"/>
    <xf numFmtId="0" fontId="6" fillId="3" borderId="0" applyNumberFormat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1" fillId="7" borderId="1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1" fillId="3" borderId="1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1" fillId="7" borderId="19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" fillId="0" borderId="0"/>
    <xf numFmtId="0" fontId="48" fillId="11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5" borderId="17" applyNumberFormat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5" borderId="18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21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2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</cellStyleXfs>
  <cellXfs count="170">
    <xf numFmtId="0" fontId="0" fillId="0" borderId="0" xfId="0" applyAlignment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377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" fillId="0" borderId="1" xfId="231" applyNumberFormat="1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189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0" fillId="0" borderId="0" xfId="0" applyNumberFormat="1" applyAlignment="1"/>
    <xf numFmtId="0" fontId="0" fillId="0" borderId="0" xfId="0" applyAlignment="1">
      <alignment horizontal="center"/>
    </xf>
    <xf numFmtId="177" fontId="20" fillId="0" borderId="0" xfId="0" applyNumberFormat="1" applyFont="1" applyAlignment="1"/>
    <xf numFmtId="0" fontId="20" fillId="0" borderId="0" xfId="0" applyFont="1" applyAlignment="1">
      <alignment horizontal="center"/>
    </xf>
    <xf numFmtId="2" fontId="23" fillId="0" borderId="0" xfId="0" applyNumberFormat="1" applyFont="1" applyFill="1" applyAlignment="1" applyProtection="1">
      <alignment horizontal="center" vertical="center" wrapText="1"/>
    </xf>
    <xf numFmtId="177" fontId="23" fillId="0" borderId="0" xfId="0" applyNumberFormat="1" applyFont="1" applyFill="1" applyAlignment="1" applyProtection="1">
      <alignment horizontal="center" vertical="center"/>
    </xf>
    <xf numFmtId="2" fontId="23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2" fontId="22" fillId="0" borderId="0" xfId="0" applyNumberFormat="1" applyFont="1" applyBorder="1" applyAlignment="1" applyProtection="1">
      <alignment horizontal="left"/>
    </xf>
    <xf numFmtId="177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 applyProtection="1">
      <alignment horizontal="right" vertical="center"/>
    </xf>
    <xf numFmtId="0" fontId="2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178" fontId="1" fillId="0" borderId="1" xfId="91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178" fontId="1" fillId="0" borderId="0" xfId="0" applyNumberFormat="1" applyFont="1" applyFill="1" applyAlignment="1">
      <alignment vertical="center"/>
    </xf>
    <xf numFmtId="0" fontId="1" fillId="0" borderId="9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2" fillId="3" borderId="1" xfId="0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vertical="center"/>
      <protection locked="0"/>
    </xf>
    <xf numFmtId="0" fontId="20" fillId="4" borderId="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177" fontId="22" fillId="3" borderId="1" xfId="0" applyNumberFormat="1" applyFont="1" applyFill="1" applyBorder="1" applyAlignment="1" applyProtection="1">
      <alignment horizontal="left" vertical="center"/>
      <protection locked="0"/>
    </xf>
    <xf numFmtId="0" fontId="22" fillId="3" borderId="1" xfId="0" applyFont="1" applyFill="1" applyBorder="1" applyAlignment="1" applyProtection="1">
      <alignment vertical="center" wrapText="1"/>
      <protection locked="0"/>
    </xf>
    <xf numFmtId="0" fontId="22" fillId="0" borderId="9" xfId="0" applyFont="1" applyFill="1" applyBorder="1" applyAlignment="1">
      <alignment vertical="center" wrapText="1"/>
    </xf>
    <xf numFmtId="3" fontId="22" fillId="0" borderId="9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 applyProtection="1">
      <alignment horizontal="left" vertical="center"/>
      <protection locked="0"/>
    </xf>
    <xf numFmtId="3" fontId="4" fillId="0" borderId="9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2" fillId="0" borderId="0" xfId="377" applyFont="1">
      <alignment vertical="center"/>
    </xf>
    <xf numFmtId="0" fontId="25" fillId="0" borderId="0" xfId="377" applyFont="1">
      <alignment vertical="center"/>
    </xf>
    <xf numFmtId="0" fontId="6" fillId="0" borderId="0" xfId="377" applyFont="1">
      <alignment vertical="center"/>
    </xf>
    <xf numFmtId="0" fontId="10" fillId="0" borderId="0" xfId="377" applyFont="1">
      <alignment vertical="center"/>
    </xf>
    <xf numFmtId="0" fontId="10" fillId="0" borderId="0" xfId="377" applyFont="1" applyAlignment="1">
      <alignment horizontal="center" vertical="center"/>
    </xf>
    <xf numFmtId="0" fontId="5" fillId="0" borderId="0" xfId="377" applyFont="1">
      <alignment vertical="center"/>
    </xf>
    <xf numFmtId="0" fontId="6" fillId="0" borderId="0" xfId="377">
      <alignment vertical="center"/>
    </xf>
    <xf numFmtId="178" fontId="6" fillId="0" borderId="0" xfId="377" applyNumberFormat="1" applyAlignment="1">
      <alignment horizontal="center" vertical="center"/>
    </xf>
    <xf numFmtId="0" fontId="6" fillId="0" borderId="0" xfId="377" applyAlignment="1">
      <alignment horizontal="center" vertical="center"/>
    </xf>
    <xf numFmtId="178" fontId="2" fillId="0" borderId="0" xfId="377" applyNumberFormat="1" applyFont="1" applyAlignment="1">
      <alignment horizontal="center" vertical="center"/>
    </xf>
    <xf numFmtId="0" fontId="2" fillId="0" borderId="0" xfId="377" applyFont="1" applyAlignment="1">
      <alignment horizontal="center" vertical="center"/>
    </xf>
    <xf numFmtId="0" fontId="23" fillId="0" borderId="10" xfId="377" applyFont="1" applyBorder="1" applyAlignment="1">
      <alignment horizontal="center" vertical="center"/>
    </xf>
    <xf numFmtId="0" fontId="23" fillId="0" borderId="0" xfId="377" applyFont="1" applyBorder="1" applyAlignment="1">
      <alignment horizontal="center" vertical="center"/>
    </xf>
    <xf numFmtId="0" fontId="22" fillId="0" borderId="11" xfId="377" applyFont="1" applyBorder="1" applyAlignment="1">
      <alignment vertical="center"/>
    </xf>
    <xf numFmtId="178" fontId="22" fillId="0" borderId="11" xfId="377" applyNumberFormat="1" applyFont="1" applyBorder="1" applyAlignment="1">
      <alignment horizontal="center" vertical="center" wrapText="1"/>
    </xf>
    <xf numFmtId="0" fontId="22" fillId="0" borderId="11" xfId="377" applyFont="1" applyBorder="1" applyAlignment="1">
      <alignment vertical="center" wrapText="1"/>
    </xf>
    <xf numFmtId="178" fontId="22" fillId="0" borderId="11" xfId="377" applyNumberFormat="1" applyFont="1" applyBorder="1" applyAlignment="1">
      <alignment horizontal="center" vertical="center"/>
    </xf>
    <xf numFmtId="0" fontId="6" fillId="0" borderId="0" xfId="377" applyFont="1" applyAlignment="1">
      <alignment horizontal="center" vertical="center"/>
    </xf>
    <xf numFmtId="0" fontId="4" fillId="5" borderId="1" xfId="377" applyFont="1" applyFill="1" applyBorder="1" applyAlignment="1">
      <alignment horizontal="center" vertical="center"/>
    </xf>
    <xf numFmtId="0" fontId="4" fillId="5" borderId="5" xfId="377" applyFont="1" applyFill="1" applyBorder="1" applyAlignment="1">
      <alignment horizontal="center" vertical="center"/>
    </xf>
    <xf numFmtId="178" fontId="4" fillId="5" borderId="5" xfId="377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4" fillId="5" borderId="7" xfId="377" applyFont="1" applyFill="1" applyBorder="1" applyAlignment="1">
      <alignment horizontal="center" vertical="center"/>
    </xf>
    <xf numFmtId="178" fontId="4" fillId="5" borderId="7" xfId="377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4" fillId="0" borderId="1" xfId="377" applyFont="1" applyBorder="1" applyAlignment="1">
      <alignment horizontal="left" vertical="center"/>
    </xf>
    <xf numFmtId="178" fontId="26" fillId="0" borderId="1" xfId="377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178" fontId="27" fillId="0" borderId="1" xfId="377" applyNumberFormat="1" applyFont="1" applyBorder="1" applyAlignment="1">
      <alignment horizontal="center" vertical="center"/>
    </xf>
    <xf numFmtId="178" fontId="27" fillId="0" borderId="1" xfId="377" applyNumberFormat="1" applyFont="1" applyFill="1" applyBorder="1" applyAlignment="1">
      <alignment horizontal="center" vertical="center"/>
    </xf>
    <xf numFmtId="178" fontId="26" fillId="0" borderId="1" xfId="377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vertical="center" wrapText="1"/>
    </xf>
    <xf numFmtId="178" fontId="10" fillId="0" borderId="1" xfId="377" applyNumberFormat="1" applyFont="1" applyFill="1" applyBorder="1" applyAlignment="1">
      <alignment horizontal="center" vertical="center"/>
    </xf>
    <xf numFmtId="0" fontId="4" fillId="0" borderId="1" xfId="377" applyFont="1" applyBorder="1" applyAlignment="1">
      <alignment horizontal="center" vertical="center"/>
    </xf>
    <xf numFmtId="0" fontId="4" fillId="0" borderId="1" xfId="377" applyFont="1" applyFill="1" applyBorder="1" applyAlignment="1">
      <alignment horizontal="center" vertical="center"/>
    </xf>
    <xf numFmtId="178" fontId="5" fillId="0" borderId="1" xfId="377" applyNumberFormat="1" applyFont="1" applyBorder="1" applyAlignment="1">
      <alignment horizontal="center" vertical="center"/>
    </xf>
    <xf numFmtId="178" fontId="5" fillId="0" borderId="1" xfId="377" applyNumberFormat="1" applyFont="1" applyFill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left" vertical="center"/>
      <protection locked="0"/>
    </xf>
    <xf numFmtId="4" fontId="32" fillId="0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4" fontId="32" fillId="0" borderId="0" xfId="0" applyNumberFormat="1" applyFont="1" applyFill="1">
      <alignment vertical="center"/>
    </xf>
    <xf numFmtId="179" fontId="0" fillId="0" borderId="0" xfId="0" applyNumberFormat="1" applyFill="1">
      <alignment vertical="center"/>
    </xf>
    <xf numFmtId="0" fontId="22" fillId="0" borderId="0" xfId="0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horizontal="right" vertical="center" wrapText="1"/>
    </xf>
  </cellXfs>
  <cellStyles count="4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复件 2021年全年下达一般债务限额分配表" xfId="49"/>
    <cellStyle name="常规 2 2 4" xfId="50"/>
    <cellStyle name="60% - 着色 2" xfId="51"/>
    <cellStyle name="输入 2_政府预算草案表" xfId="52"/>
    <cellStyle name="汇总 2_政府预算草案表" xfId="53"/>
    <cellStyle name="计算 2" xfId="54"/>
    <cellStyle name="好_2021年自治区本级政府性基金预算本级支出预算表" xfId="55"/>
    <cellStyle name="好_2021年自治区本级政府性基金支出预算表" xfId="56"/>
    <cellStyle name="60% - 强调文字颜色 4 2 2 2" xfId="57"/>
    <cellStyle name="20% - 强调文字颜色 2 2 2 2_政府预算草案表" xfId="58"/>
    <cellStyle name="常规 6" xfId="59"/>
    <cellStyle name="警告文本 2_政府预算草案表" xfId="60"/>
    <cellStyle name="解释性文本 2 2" xfId="61"/>
    <cellStyle name="常规 5 2" xfId="62"/>
    <cellStyle name="强调文字颜色 1 2 3" xfId="63"/>
    <cellStyle name="60% - 强调文字颜色 2 2 2" xfId="64"/>
    <cellStyle name="60% - 强调文字颜色 2 2 2 2" xfId="65"/>
    <cellStyle name="好_政府预算草案0118" xfId="66"/>
    <cellStyle name="60% - 强调文字颜色 2 2 2 3" xfId="67"/>
    <cellStyle name="常规 85" xfId="68"/>
    <cellStyle name="40% - 强调文字颜色 4 2" xfId="69"/>
    <cellStyle name="注释 2 3" xfId="70"/>
    <cellStyle name="20% - 强调文字颜色 6 2_政府预算草案表" xfId="71"/>
    <cellStyle name="60% - 强调文字颜色 4 2 3" xfId="72"/>
    <cellStyle name="40% - 强调文字颜色 2 2_政府预算草案表" xfId="73"/>
    <cellStyle name="着色 5" xfId="74"/>
    <cellStyle name="40% - 强调文字颜色 2 2 2_政府预算草案表" xfId="75"/>
    <cellStyle name="链接单元格 2 2 3" xfId="76"/>
    <cellStyle name="输入 2 2 2 2" xfId="77"/>
    <cellStyle name="常规 85 2" xfId="78"/>
    <cellStyle name="输出 2" xfId="79"/>
    <cellStyle name="好_本级项目支出表" xfId="80"/>
    <cellStyle name="20% - 着色 1" xfId="81"/>
    <cellStyle name="60% - 强调文字颜色 5 2 2 2" xfId="82"/>
    <cellStyle name="20% - 着色 2" xfId="83"/>
    <cellStyle name="20% - 强调文字颜色 6 2 2 2_政府预算草案表" xfId="84"/>
    <cellStyle name="好 2 2 2_政府预算草案表" xfId="85"/>
    <cellStyle name="适中 2" xfId="86"/>
    <cellStyle name="20% - 着色 3" xfId="87"/>
    <cellStyle name="60% - 强调文字颜色 5 2 2 3" xfId="88"/>
    <cellStyle name="标题 4 2 2" xfId="89"/>
    <cellStyle name="解释性文本 2 2 2 2" xfId="90"/>
    <cellStyle name="常规_一上系统导出" xfId="91"/>
    <cellStyle name="常规_2021年自治区本级政府性基金预算本级支出预算表" xfId="92"/>
    <cellStyle name="标题 5 2 2 2" xfId="93"/>
    <cellStyle name="注释 2 2" xfId="94"/>
    <cellStyle name="标题 3 2 3" xfId="95"/>
    <cellStyle name="20% - 强调文字颜色 2 2 2 2 2" xfId="96"/>
    <cellStyle name="常规 2 3" xfId="97"/>
    <cellStyle name="强调文字颜色 4 2 2" xfId="98"/>
    <cellStyle name="60% - 强调文字颜色 1 2 2 3" xfId="99"/>
    <cellStyle name="好 2_政府预算草案表" xfId="100"/>
    <cellStyle name="差_政府预算草案0118" xfId="101"/>
    <cellStyle name="常规 4 2" xfId="102"/>
    <cellStyle name="差_7.5—本级专项债券项目（预算调整）" xfId="103"/>
    <cellStyle name="40% - 强调文字颜色 5 2 2_政府预算草案表" xfId="104"/>
    <cellStyle name="20% - 强调文字颜色 3 2 2 2" xfId="105"/>
    <cellStyle name="注释 2 2 2 2" xfId="106"/>
    <cellStyle name="常规 2 2 2 2" xfId="107"/>
    <cellStyle name="标题 2 2 2 3" xfId="108"/>
    <cellStyle name="标题 3 2 2 2 2" xfId="109"/>
    <cellStyle name="标题 5 2 2" xfId="110"/>
    <cellStyle name="20% - 强调文字颜色 4 2 2 3" xfId="111"/>
    <cellStyle name="着色 2" xfId="112"/>
    <cellStyle name="20% - 着色 6" xfId="113"/>
    <cellStyle name="常规 3 2 3" xfId="114"/>
    <cellStyle name="适中 2 3" xfId="115"/>
    <cellStyle name="20% - 强调文字颜色 1 2 2_政府预算草案表" xfId="116"/>
    <cellStyle name="强调文字颜色 3 2 2" xfId="117"/>
    <cellStyle name="常规 3 2" xfId="118"/>
    <cellStyle name="差_政府预算草案表1-20(正式稿) 印刷" xfId="119"/>
    <cellStyle name="20% - 强调文字颜色 4 2 2" xfId="120"/>
    <cellStyle name="好 2 3" xfId="121"/>
    <cellStyle name="40% - 强调文字颜色 5 2" xfId="122"/>
    <cellStyle name="60% - 强调文字颜色 5 2 2 2 2" xfId="123"/>
    <cellStyle name="40% - 强调文字颜色 5 2 2 2 2" xfId="124"/>
    <cellStyle name="40% - 强调文字颜色 1 2 2 2 2" xfId="125"/>
    <cellStyle name="40% - 强调文字颜色 4 2 3" xfId="126"/>
    <cellStyle name="标题 1 2 2 2" xfId="127"/>
    <cellStyle name="常规 7" xfId="128"/>
    <cellStyle name="输出 2 2" xfId="129"/>
    <cellStyle name="20% - 强调文字颜色 2 2" xfId="130"/>
    <cellStyle name="链接单元格 2 2 2" xfId="131"/>
    <cellStyle name="适中 2 2 2" xfId="132"/>
    <cellStyle name="常规 2 2 10" xfId="133"/>
    <cellStyle name="40% - 强调文字颜色 6 2 2" xfId="134"/>
    <cellStyle name="检查单元格 2" xfId="135"/>
    <cellStyle name="40% - 强调文字颜色 4 2 2" xfId="136"/>
    <cellStyle name="汇总 2 3" xfId="137"/>
    <cellStyle name="常规 2 4" xfId="138"/>
    <cellStyle name="40% - 强调文字颜色 1 2" xfId="139"/>
    <cellStyle name="常规 2 4 6" xfId="140"/>
    <cellStyle name="标题 3 2" xfId="141"/>
    <cellStyle name="20% - 强调文字颜色 1 2 2 3" xfId="142"/>
    <cellStyle name="解释性文本 2 2 2" xfId="143"/>
    <cellStyle name="标题 4 2" xfId="144"/>
    <cellStyle name="常规_项目表" xfId="145"/>
    <cellStyle name="常规 2 2 3" xfId="146"/>
    <cellStyle name="60% - 着色 1" xfId="147"/>
    <cellStyle name="20% - 着色 5" xfId="148"/>
    <cellStyle name="常规 3 2 2" xfId="149"/>
    <cellStyle name="40% - 强调文字颜色 4 2 2 2_政府预算草案表" xfId="150"/>
    <cellStyle name="20% - 强调文字颜色 4 2 2 2" xfId="151"/>
    <cellStyle name="着色 1" xfId="152"/>
    <cellStyle name="标题 3 2 2 3" xfId="153"/>
    <cellStyle name="20% - 强调文字颜色 4 2 2 2 2" xfId="154"/>
    <cellStyle name="标题 5" xfId="155"/>
    <cellStyle name="解释性文本 2 3" xfId="156"/>
    <cellStyle name="20% - 强调文字颜色 1 2 2 2" xfId="157"/>
    <cellStyle name="标题 4 2 3" xfId="158"/>
    <cellStyle name="40% - 着色 1" xfId="159"/>
    <cellStyle name="20% - 强调文字颜色 4 2 2 2_政府预算草案表" xfId="160"/>
    <cellStyle name="60% - 强调文字颜色 2 2 2 2 2" xfId="161"/>
    <cellStyle name="标题 2 2" xfId="162"/>
    <cellStyle name="差 2" xfId="163"/>
    <cellStyle name="20% - 强调文字颜色 3 2 2 2_政府预算草案表" xfId="164"/>
    <cellStyle name="强调文字颜色 1 2 2" xfId="165"/>
    <cellStyle name="常规 2 2" xfId="166"/>
    <cellStyle name="强调文字颜色 5 2 3" xfId="167"/>
    <cellStyle name="60% - 强调文字颜色 6 2 2" xfId="168"/>
    <cellStyle name="汇总 2 2 2 2" xfId="169"/>
    <cellStyle name="20% - 强调文字颜色 6 2 2 2" xfId="170"/>
    <cellStyle name="60% - 强调文字颜色 4 2 2" xfId="171"/>
    <cellStyle name="强调文字颜色 3 2 3" xfId="172"/>
    <cellStyle name="强调文字颜色 3 2 2 2 2" xfId="173"/>
    <cellStyle name="40% - 着色 4" xfId="174"/>
    <cellStyle name="强调文字颜色 1 2 2 2" xfId="175"/>
    <cellStyle name="40% - 强调文字颜色 2 2 2" xfId="176"/>
    <cellStyle name="20% - 强调文字颜色 6 2 2_政府预算草案表" xfId="177"/>
    <cellStyle name="20% - 强调文字颜色 1 2_政府预算草案表" xfId="178"/>
    <cellStyle name="差_2021年自治区本级政府性基金支出预算表" xfId="179"/>
    <cellStyle name="40% - 着色 6" xfId="180"/>
    <cellStyle name="标题 2 2 2 2" xfId="181"/>
    <cellStyle name="常规_Sheet1" xfId="182"/>
    <cellStyle name="标题 4 2 2 2" xfId="183"/>
    <cellStyle name="常规 5" xfId="184"/>
    <cellStyle name="60% - 强调文字颜色 2 2" xfId="185"/>
    <cellStyle name="标题 1 2 3" xfId="186"/>
    <cellStyle name="40% - 强调文字颜色 3 2_政府预算草案表" xfId="187"/>
    <cellStyle name="输入 2" xfId="188"/>
    <cellStyle name="常规 3" xfId="189"/>
    <cellStyle name="20% - 强调文字颜色 4 2" xfId="190"/>
    <cellStyle name="差_复件 2021年全年下达一般债务限额分配表" xfId="191"/>
    <cellStyle name="60% - 强调文字颜色 3 2 2 2 2" xfId="192"/>
    <cellStyle name="汇总 2 2 2" xfId="193"/>
    <cellStyle name="60% - 强调文字颜色 5 2 2" xfId="194"/>
    <cellStyle name="强调文字颜色 4 2 3" xfId="195"/>
    <cellStyle name="20% - 强调文字颜色 5 2 2 3" xfId="196"/>
    <cellStyle name="40% - 强调文字颜色 2 2 2 2" xfId="197"/>
    <cellStyle name="40% - 强调文字颜色 5 2 2 3" xfId="198"/>
    <cellStyle name="检查单元格 2 2 2" xfId="199"/>
    <cellStyle name="40% - 强调文字颜色 4 2 2 2 2" xfId="200"/>
    <cellStyle name="强调文字颜色 2 2 2" xfId="201"/>
    <cellStyle name="20% - 强调文字颜色 3 2 2 3" xfId="202"/>
    <cellStyle name="20% - 强调文字颜色 1 2" xfId="203"/>
    <cellStyle name="标题 4 2 2 3" xfId="204"/>
    <cellStyle name="常规_复件 2021年全年下达一般债务限额分配表" xfId="205"/>
    <cellStyle name="40% - 强调文字颜色 6 2 2_政府预算草案表" xfId="206"/>
    <cellStyle name="着色 4" xfId="207"/>
    <cellStyle name="20% - 强调文字颜色 3 2" xfId="208"/>
    <cellStyle name="60% - 强调文字颜色 1 2 2 2" xfId="209"/>
    <cellStyle name="60% - 强调文字颜色 1 2 2 2 2" xfId="210"/>
    <cellStyle name="40% - 强调文字颜色 2 2 2 3" xfId="211"/>
    <cellStyle name="60% - 强调文字颜色 5 2" xfId="212"/>
    <cellStyle name="20% - 强调文字颜色 3 2_政府预算草案表" xfId="213"/>
    <cellStyle name="40% - 着色 2" xfId="214"/>
    <cellStyle name="3232" xfId="215"/>
    <cellStyle name="20% - 强调文字颜色 5 2 2" xfId="216"/>
    <cellStyle name="60% - 强调文字颜色 1 2" xfId="217"/>
    <cellStyle name="着色 6" xfId="218"/>
    <cellStyle name="40% - 强调文字颜色 1 2_政府预算草案表" xfId="219"/>
    <cellStyle name="常规 4_7.5—本级专项债券项目（预算调整）" xfId="220"/>
    <cellStyle name="40% - 强调文字颜色 5 2 2" xfId="221"/>
    <cellStyle name="40% - 强调文字颜色 1 2 2_政府预算草案表" xfId="222"/>
    <cellStyle name="40% - 强调文字颜色 1 2 2 3" xfId="223"/>
    <cellStyle name="40% - 强调文字颜色 2 2" xfId="224"/>
    <cellStyle name="20% - 强调文字颜色 1 2 3" xfId="225"/>
    <cellStyle name="适中 2 2 2 2" xfId="226"/>
    <cellStyle name="40% - 强调文字颜色 6 2 2 2" xfId="227"/>
    <cellStyle name="强调文字颜色 1 2" xfId="228"/>
    <cellStyle name="40% - 强调文字颜色 5 2_政府预算草案表" xfId="229"/>
    <cellStyle name="20% - 强调文字颜色 5 2" xfId="230"/>
    <cellStyle name="常规 2" xfId="231"/>
    <cellStyle name="标题 1 2" xfId="232"/>
    <cellStyle name="60% - 着色 4" xfId="233"/>
    <cellStyle name="60% - 强调文字颜色 6 2 2 2" xfId="234"/>
    <cellStyle name="输出 2 2 2" xfId="235"/>
    <cellStyle name="20% - 强调文字颜色 2 2 2" xfId="236"/>
    <cellStyle name="链接单元格 2 2 2 2" xfId="237"/>
    <cellStyle name="60% - 强调文字颜色 5 2 3" xfId="238"/>
    <cellStyle name="差 2 2" xfId="239"/>
    <cellStyle name="差_项目表" xfId="240"/>
    <cellStyle name="输入 2 2 2_政府预算草案表" xfId="241"/>
    <cellStyle name="计算 2 2" xfId="242"/>
    <cellStyle name="40% - 强调文字颜色 3 2" xfId="243"/>
    <cellStyle name="20% - 强调文字颜色 3 2 2 2 2" xfId="244"/>
    <cellStyle name="链接单元格 2 3" xfId="245"/>
    <cellStyle name="常规 9" xfId="246"/>
    <cellStyle name="20% - 强调文字颜色 3 2 2_政府预算草案表" xfId="247"/>
    <cellStyle name="警告文本 2 2 3" xfId="248"/>
    <cellStyle name="输入 2 2 3" xfId="249"/>
    <cellStyle name="20% - 强调文字颜色 6 2 2" xfId="250"/>
    <cellStyle name="强调文字颜色 3 2 2 2" xfId="251"/>
    <cellStyle name="汇总 2 2 2_政府预算草案表" xfId="252"/>
    <cellStyle name="60% - 强调文字颜色 6 2 2 3" xfId="253"/>
    <cellStyle name="20% - 强调文字颜色 4 2 3" xfId="254"/>
    <cellStyle name="常规 3 3" xfId="255"/>
    <cellStyle name="好 2 2 3" xfId="256"/>
    <cellStyle name="警告文本 2 2 2" xfId="257"/>
    <cellStyle name="汇总 2 2 3" xfId="258"/>
    <cellStyle name="常规 8" xfId="259"/>
    <cellStyle name="汇总 2 2" xfId="260"/>
    <cellStyle name="解释性文本 2 2 3" xfId="261"/>
    <cellStyle name="40% - 强调文字颜色 4 2 2_政府预算草案表" xfId="262"/>
    <cellStyle name="标题 2 2 3" xfId="263"/>
    <cellStyle name="货币 2" xfId="264"/>
    <cellStyle name="适中 2 2 3" xfId="265"/>
    <cellStyle name="40% - 强调文字颜色 6 2 3" xfId="266"/>
    <cellStyle name="20% - 强调文字颜色 2 2 2 3" xfId="267"/>
    <cellStyle name="40% - 强调文字颜色 3 2 2 2_政府预算草案表" xfId="268"/>
    <cellStyle name="60% - 强调文字颜色 1 2 2" xfId="269"/>
    <cellStyle name="强调文字颜色 4 2 2 2 2" xfId="270"/>
    <cellStyle name="40% - 强调文字颜色 2 2 3" xfId="271"/>
    <cellStyle name="60% - 强调文字颜色 6 2" xfId="272"/>
    <cellStyle name="强调文字颜色 2 2 2 3" xfId="273"/>
    <cellStyle name="40% - 强调文字颜色 6 2 2 2_政府预算草案表" xfId="274"/>
    <cellStyle name="强调文字颜色 2 2 2 2" xfId="275"/>
    <cellStyle name="常规 4 4" xfId="276"/>
    <cellStyle name="常规 4 2 2" xfId="277"/>
    <cellStyle name="40% - 着色 3" xfId="278"/>
    <cellStyle name="20% - 强调文字颜色 5 2 3" xfId="279"/>
    <cellStyle name="40% - 强调文字颜色 5 2 2 2_政府预算草案表" xfId="280"/>
    <cellStyle name="常规 2 2_7.5—本级专项债券项目（预算调整）" xfId="281"/>
    <cellStyle name="强调文字颜色 1 2 2 3" xfId="282"/>
    <cellStyle name="40% - 着色 5" xfId="283"/>
    <cellStyle name="20% - 强调文字颜色 1 2 2 2_政府预算草案表" xfId="284"/>
    <cellStyle name="40% - 强调文字颜色 6 2 2 2 2" xfId="285"/>
    <cellStyle name="20% - 强调文字颜色 5 2 2 2_政府预算草案表" xfId="286"/>
    <cellStyle name="强调文字颜色 4 2 2 2" xfId="287"/>
    <cellStyle name="计算 2 2 2 2" xfId="288"/>
    <cellStyle name="40% - 强调文字颜色 3 2 2 2" xfId="289"/>
    <cellStyle name="常规 3 4" xfId="290"/>
    <cellStyle name="好_2021年自治区本级政府性基金预算收支总表" xfId="291"/>
    <cellStyle name="常规 10" xfId="292"/>
    <cellStyle name="检查单元格 2 2 2 2" xfId="293"/>
    <cellStyle name="链接单元格 2 2_政府预算草案表" xfId="294"/>
    <cellStyle name="强调文字颜色 6 2 2 3" xfId="295"/>
    <cellStyle name="标题 5 2" xfId="296"/>
    <cellStyle name="20% - 强调文字颜色 1 2 2 2 2" xfId="297"/>
    <cellStyle name="标题 3 2 2 2" xfId="298"/>
    <cellStyle name="20% - 强调文字颜色 6 2 2 3" xfId="299"/>
    <cellStyle name="警告文本 2 2 2_政府预算草案表" xfId="300"/>
    <cellStyle name="60% - 强调文字颜色 3 2" xfId="301"/>
    <cellStyle name="警告文本 2 2 2 2" xfId="302"/>
    <cellStyle name="好_转移性科目-一般公共预算" xfId="303"/>
    <cellStyle name="常规 2 4 6 2" xfId="304"/>
    <cellStyle name="标题 3 2 2" xfId="305"/>
    <cellStyle name="强调文字颜色 3 2 2 3" xfId="306"/>
    <cellStyle name="常规 3_2021年自治区本级政府性基金预算本级支出预算表" xfId="307"/>
    <cellStyle name="链接单元格 2 2" xfId="308"/>
    <cellStyle name="常规_7.5—本级专项债券项目（预算调整）" xfId="309"/>
    <cellStyle name="差_本级项目支出表" xfId="310"/>
    <cellStyle name="60% - 强调文字颜色 6 2 3" xfId="311"/>
    <cellStyle name="适中 2 2" xfId="312"/>
    <cellStyle name="40% - 强调文字颜色 6 2" xfId="313"/>
    <cellStyle name="百分比 2" xfId="314"/>
    <cellStyle name="差 2 3" xfId="315"/>
    <cellStyle name="60% - 强调文字颜色 6 2 2 2 2" xfId="316"/>
    <cellStyle name="差 2 2 2" xfId="317"/>
    <cellStyle name="常规_2020年本级及全区政府性基金预算" xfId="318"/>
    <cellStyle name="差 2 2 3" xfId="319"/>
    <cellStyle name="好 2" xfId="320"/>
    <cellStyle name="链接单元格 2_政府预算草案表" xfId="321"/>
    <cellStyle name="警告文本 2 2_政府预算草案表" xfId="322"/>
    <cellStyle name="常规 11" xfId="323"/>
    <cellStyle name="好 2 2_政府预算草案表" xfId="324"/>
    <cellStyle name="常规 2 2 2" xfId="325"/>
    <cellStyle name="20% - 着色 4" xfId="326"/>
    <cellStyle name="差_2021年自治区本级政府性基金预算本级支出预算表" xfId="327"/>
    <cellStyle name="输入 2 2 2" xfId="328"/>
    <cellStyle name="链接单元格 2" xfId="329"/>
    <cellStyle name="标题 5 2 3" xfId="330"/>
    <cellStyle name="强调文字颜色 5 2 2 3" xfId="331"/>
    <cellStyle name="强调文字颜色 6 2" xfId="332"/>
    <cellStyle name="汇总 2" xfId="333"/>
    <cellStyle name="输入 2 2_政府预算草案表" xfId="334"/>
    <cellStyle name="强调文字颜色 5 2 2" xfId="335"/>
    <cellStyle name="40% - 强调文字颜色 3 2 2 3" xfId="336"/>
    <cellStyle name="40% - 强调文字颜色 3 2 2 2 2" xfId="337"/>
    <cellStyle name="输入 2 3" xfId="338"/>
    <cellStyle name="检查单元格 2 2 3" xfId="339"/>
    <cellStyle name="常规 12" xfId="340"/>
    <cellStyle name="20% - 强调文字颜色 2 2 2 2" xfId="341"/>
    <cellStyle name="输出 2 2 2 2" xfId="342"/>
    <cellStyle name="强调文字颜色 6 2 2 2" xfId="343"/>
    <cellStyle name="计算 2 2 3" xfId="344"/>
    <cellStyle name="40% - 强调文字颜色 3 2 3" xfId="345"/>
    <cellStyle name="20% - 强调文字颜色 2 2_政府预算草案表" xfId="346"/>
    <cellStyle name="40% - 强调文字颜色 5 2 2 2" xfId="347"/>
    <cellStyle name="40% - 强调文字颜色 2 2 2 2 2" xfId="348"/>
    <cellStyle name="检查单元格 2 3" xfId="349"/>
    <cellStyle name="40% - 强调文字颜色 4 2 2 3" xfId="350"/>
    <cellStyle name="标题 1 2 2 2 2" xfId="351"/>
    <cellStyle name="60% - 着色 6" xfId="352"/>
    <cellStyle name="20% - 强调文字颜色 5 2 2 2 2" xfId="353"/>
    <cellStyle name="强调文字颜色 1 2 2 2 2" xfId="354"/>
    <cellStyle name="40% - 强调文字颜色 1 2 3" xfId="355"/>
    <cellStyle name="强调文字颜色 3 2" xfId="356"/>
    <cellStyle name="强调文字颜色 6 2 2 2 2" xfId="357"/>
    <cellStyle name="40% - 强调文字颜色 6 2 2 3" xfId="358"/>
    <cellStyle name="40% - 强调文字颜色 1 2 2" xfId="359"/>
    <cellStyle name="输入 2 2" xfId="360"/>
    <cellStyle name="20% - 强调文字颜色 5 2 2_政府预算草案表" xfId="361"/>
    <cellStyle name="20% - 强调文字颜色 4 2 2_政府预算草案表" xfId="362"/>
    <cellStyle name="40% - 强调文字颜色 3 2 2" xfId="363"/>
    <cellStyle name="计算 2 2 2" xfId="364"/>
    <cellStyle name="标题 2 2 2" xfId="365"/>
    <cellStyle name="40% - 强调文字颜色 3 2 2_政府预算草案表" xfId="366"/>
    <cellStyle name="输出 2 2 3" xfId="367"/>
    <cellStyle name="20% - 强调文字颜色 2 2 3" xfId="368"/>
    <cellStyle name="40% - 强调文字颜色 4 2 2 2" xfId="369"/>
    <cellStyle name="检查单元格 2 2" xfId="370"/>
    <cellStyle name="60% - 着色 3" xfId="371"/>
    <cellStyle name="20% - 强调文字颜色 5 2 2 2" xfId="372"/>
    <cellStyle name="常规 23" xfId="373"/>
    <cellStyle name="60% - 强调文字颜色 4 2" xfId="374"/>
    <cellStyle name="好 2 2 2 2" xfId="375"/>
    <cellStyle name="40% - 强调文字颜色 1 2 2 2_政府预算草案表" xfId="376"/>
    <cellStyle name="常规_全区和本级平衡表" xfId="377"/>
    <cellStyle name="强调文字颜色 4 2 2 3" xfId="378"/>
    <cellStyle name="20% - 强调文字颜色 3 2 2" xfId="379"/>
    <cellStyle name="20% - 强调文字颜色 6 2" xfId="380"/>
    <cellStyle name="着色 3" xfId="381"/>
    <cellStyle name="20% - 强调文字颜色 5 2_政府预算草案表" xfId="382"/>
    <cellStyle name="强调文字颜色 5 2" xfId="383"/>
    <cellStyle name="注释 2 2 3" xfId="384"/>
    <cellStyle name="60% - 强调文字颜色 3 2 2" xfId="385"/>
    <cellStyle name="强调文字颜色 2 2 3" xfId="386"/>
    <cellStyle name="强调文字颜色 6 2 3" xfId="387"/>
    <cellStyle name="20% - 强调文字颜色 1 2 2" xfId="388"/>
    <cellStyle name="60% - 强调文字颜色 4 2 2 2 2" xfId="389"/>
    <cellStyle name="强调文字颜色 6 2 2" xfId="390"/>
    <cellStyle name="差_2021年自治区本级政府性基金预算收支总表" xfId="391"/>
    <cellStyle name="标题 1 2 2" xfId="392"/>
    <cellStyle name="60% - 强调文字颜色 4 2 2 3" xfId="393"/>
    <cellStyle name="解释性文本 2" xfId="394"/>
    <cellStyle name="20% - 强调文字颜色 3 2 3" xfId="395"/>
    <cellStyle name="20% - 强调文字颜色 4 2_政府预算草案表" xfId="396"/>
    <cellStyle name="40% - 强调文字颜色 1 2 2 2" xfId="397"/>
    <cellStyle name="差_政府预算草案表" xfId="398"/>
    <cellStyle name="60% - 强调文字颜色 2 2 3" xfId="399"/>
    <cellStyle name="标题 2 2 2 2 2" xfId="400"/>
    <cellStyle name="标题 5 3" xfId="401"/>
    <cellStyle name="常规_2021年自治区本级政府性基金支出预算表" xfId="402"/>
    <cellStyle name="警告文本 2 2" xfId="403"/>
    <cellStyle name="注释 2 2 2" xfId="404"/>
    <cellStyle name="常规 2_2021年自治区本级政府性基金预算本级支出预算表" xfId="405"/>
    <cellStyle name="强调文字颜色 5 2 2 2" xfId="406"/>
    <cellStyle name="强调文字颜色 2 2" xfId="407"/>
    <cellStyle name="注释 2" xfId="408"/>
    <cellStyle name="警告文本 2" xfId="409"/>
    <cellStyle name="计算 2 3" xfId="410"/>
    <cellStyle name="强调文字颜色 2 2 2 2 2" xfId="411"/>
    <cellStyle name="40% - 强调文字颜色 6 2_政府预算草案表" xfId="412"/>
    <cellStyle name="输出 2 3" xfId="413"/>
    <cellStyle name="60% - 强调文字颜色 3 2 2 2" xfId="414"/>
    <cellStyle name="20% - 强调文字颜色 6 2 2 2 2" xfId="415"/>
    <cellStyle name="40% - 强调文字颜色 5 2 3" xfId="416"/>
    <cellStyle name="汇总 2 2_政府预算草案表" xfId="417"/>
    <cellStyle name="链接单元格 2 2 2_政府预算草案表" xfId="418"/>
    <cellStyle name="20% - 强调文字颜色 6 2 3" xfId="419"/>
    <cellStyle name="差_转移性科目-一般公共预算" xfId="420"/>
    <cellStyle name="20% - 强调文字颜色 2 2 2_政府预算草案表" xfId="421"/>
    <cellStyle name="强调文字颜色 5 2 2 2 2" xfId="422"/>
    <cellStyle name="60% - 着色 5" xfId="423"/>
    <cellStyle name="常规 4" xfId="424"/>
    <cellStyle name="40% - 强调文字颜色 4 2_政府预算草案表" xfId="425"/>
    <cellStyle name="60% - 强调文字颜色 3 2 3" xfId="426"/>
    <cellStyle name="强调文字颜色 4 2" xfId="427"/>
    <cellStyle name="60% - 强调文字颜色 3 2 2 3" xfId="428"/>
    <cellStyle name="差 2 2 2 2" xfId="429"/>
    <cellStyle name="40% - 强调文字颜色 2 2 2 2_政府预算草案表" xfId="430"/>
    <cellStyle name="常规 4 3" xfId="431"/>
    <cellStyle name="标题 1 2 2 3" xfId="432"/>
    <cellStyle name="60% - 强调文字颜色 1 2 3" xfId="433"/>
    <cellStyle name="标题 4 2 2 2 2" xfId="434"/>
    <cellStyle name="警告文本 2 3" xfId="435"/>
    <cellStyle name="好 2 2" xfId="436"/>
    <cellStyle name="好 2 2 2" xfId="4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5"/>
  <sheetViews>
    <sheetView showZeros="0" tabSelected="1" view="pageBreakPreview" zoomScale="120" zoomScaleNormal="100" workbookViewId="0">
      <selection activeCell="F11" sqref="F11"/>
    </sheetView>
  </sheetViews>
  <sheetFormatPr defaultColWidth="7.77777777777778" defaultRowHeight="11.25"/>
  <cols>
    <col min="1" max="1" width="41.3333333333333" style="137" customWidth="1"/>
    <col min="2" max="2" width="13.5111111111111" style="138" customWidth="1"/>
    <col min="3" max="4" width="11.5666666666667" style="138" customWidth="1"/>
    <col min="5" max="5" width="17.1666666666667" style="138" customWidth="1"/>
    <col min="6" max="6" width="41.6666666666667" style="137" customWidth="1"/>
    <col min="7" max="7" width="12.3444444444444" style="138" customWidth="1"/>
    <col min="8" max="9" width="11.5666666666667" style="138" customWidth="1"/>
    <col min="10" max="10" width="18" style="138" customWidth="1"/>
    <col min="11" max="11" width="7.77777777777778" style="137"/>
    <col min="12" max="12" width="7.83333333333333" style="137"/>
    <col min="13" max="16384" width="7.77777777777778" style="137"/>
  </cols>
  <sheetData>
    <row r="1" s="133" customFormat="1" ht="14" customHeight="1" spans="1:10">
      <c r="A1" s="139" t="s">
        <v>0</v>
      </c>
      <c r="B1" s="140"/>
      <c r="C1" s="140"/>
      <c r="D1" s="140"/>
      <c r="E1" s="140"/>
      <c r="F1" s="141"/>
      <c r="G1" s="140"/>
      <c r="H1" s="142"/>
      <c r="I1" s="142"/>
      <c r="J1" s="142"/>
    </row>
    <row r="2" s="134" customFormat="1" ht="27" customHeight="1" spans="1:10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</row>
    <row r="3" s="135" customFormat="1" ht="14" customHeight="1" spans="1:10">
      <c r="A3" s="145"/>
      <c r="B3" s="146"/>
      <c r="C3" s="146"/>
      <c r="D3" s="146"/>
      <c r="E3" s="146"/>
      <c r="F3" s="147"/>
      <c r="G3" s="146"/>
      <c r="H3" s="148" t="s">
        <v>2</v>
      </c>
      <c r="I3" s="168"/>
      <c r="J3" s="169"/>
    </row>
    <row r="4" ht="22" customHeight="1" spans="1:10">
      <c r="A4" s="149" t="s">
        <v>3</v>
      </c>
      <c r="B4" s="149"/>
      <c r="C4" s="149"/>
      <c r="D4" s="149"/>
      <c r="E4" s="149"/>
      <c r="F4" s="149" t="s">
        <v>4</v>
      </c>
      <c r="G4" s="149"/>
      <c r="H4" s="149"/>
      <c r="I4" s="149"/>
      <c r="J4" s="149"/>
    </row>
    <row r="5" ht="22" customHeight="1" spans="1:10">
      <c r="A5" s="150" t="s">
        <v>5</v>
      </c>
      <c r="B5" s="150" t="s">
        <v>6</v>
      </c>
      <c r="C5" s="151" t="s">
        <v>7</v>
      </c>
      <c r="D5" s="152"/>
      <c r="E5" s="153" t="s">
        <v>8</v>
      </c>
      <c r="F5" s="150" t="s">
        <v>5</v>
      </c>
      <c r="G5" s="150" t="s">
        <v>6</v>
      </c>
      <c r="H5" s="151" t="s">
        <v>7</v>
      </c>
      <c r="I5" s="152"/>
      <c r="J5" s="153" t="s">
        <v>8</v>
      </c>
    </row>
    <row r="6" ht="22" customHeight="1" spans="1:10">
      <c r="A6" s="154"/>
      <c r="B6" s="154"/>
      <c r="C6" s="71" t="s">
        <v>9</v>
      </c>
      <c r="D6" s="71" t="s">
        <v>10</v>
      </c>
      <c r="E6" s="155"/>
      <c r="F6" s="154"/>
      <c r="G6" s="154"/>
      <c r="H6" s="71" t="s">
        <v>9</v>
      </c>
      <c r="I6" s="71" t="s">
        <v>10</v>
      </c>
      <c r="J6" s="155"/>
    </row>
    <row r="7" ht="22" customHeight="1" spans="1:10">
      <c r="A7" s="156" t="s">
        <v>11</v>
      </c>
      <c r="B7" s="157">
        <v>70200</v>
      </c>
      <c r="C7" s="157"/>
      <c r="D7" s="157"/>
      <c r="E7" s="157">
        <f>B7+C7+D7</f>
        <v>70200</v>
      </c>
      <c r="F7" s="156" t="s">
        <v>12</v>
      </c>
      <c r="G7" s="157">
        <v>520847</v>
      </c>
      <c r="H7" s="158">
        <v>23084</v>
      </c>
      <c r="I7" s="158">
        <f>24190+8760</f>
        <v>32950</v>
      </c>
      <c r="J7" s="158">
        <f>G7+H7+I7</f>
        <v>576881</v>
      </c>
    </row>
    <row r="8" s="136" customFormat="1" ht="22" customHeight="1" spans="1:11">
      <c r="A8" s="156" t="s">
        <v>13</v>
      </c>
      <c r="B8" s="157">
        <f>B9+B10</f>
        <v>301051.46</v>
      </c>
      <c r="C8" s="157"/>
      <c r="D8" s="157"/>
      <c r="E8" s="157">
        <f>B8+C8+D8</f>
        <v>301051.46</v>
      </c>
      <c r="F8" s="159" t="s">
        <v>14</v>
      </c>
      <c r="G8" s="157">
        <v>7000</v>
      </c>
      <c r="H8" s="160"/>
      <c r="I8" s="160">
        <v>-7000</v>
      </c>
      <c r="J8" s="158">
        <f>G8+H8+I8</f>
        <v>0</v>
      </c>
      <c r="K8" s="137"/>
    </row>
    <row r="9" ht="22" customHeight="1" spans="1:11">
      <c r="A9" s="161" t="s">
        <v>15</v>
      </c>
      <c r="B9" s="162">
        <v>286158</v>
      </c>
      <c r="C9" s="162"/>
      <c r="D9" s="162"/>
      <c r="E9" s="162">
        <f>B9+C9+D9</f>
        <v>286158</v>
      </c>
      <c r="F9" s="162"/>
      <c r="G9" s="162"/>
      <c r="H9" s="162"/>
      <c r="I9" s="162"/>
      <c r="J9" s="162"/>
      <c r="K9" s="137">
        <f>J11-G11</f>
        <v>0</v>
      </c>
    </row>
    <row r="10" ht="22" customHeight="1" spans="1:11">
      <c r="A10" s="161" t="s">
        <v>16</v>
      </c>
      <c r="B10" s="162">
        <v>14893.46</v>
      </c>
      <c r="C10" s="162"/>
      <c r="D10" s="162"/>
      <c r="E10" s="162">
        <f>B10+C10+D10</f>
        <v>14893.46</v>
      </c>
      <c r="F10" s="162"/>
      <c r="G10" s="162"/>
      <c r="H10" s="162"/>
      <c r="I10" s="162"/>
      <c r="J10" s="162"/>
      <c r="K10" s="137">
        <f>J12-G12</f>
        <v>0</v>
      </c>
    </row>
    <row r="11" ht="22" customHeight="1" spans="1:11">
      <c r="A11" s="156" t="s">
        <v>17</v>
      </c>
      <c r="B11" s="157">
        <f>SUM(B12:B13)</f>
        <v>309488</v>
      </c>
      <c r="C11" s="157"/>
      <c r="D11" s="157"/>
      <c r="E11" s="157">
        <f t="shared" ref="E11:E19" si="0">B11+C11+D11</f>
        <v>309488</v>
      </c>
      <c r="F11" s="156" t="s">
        <v>18</v>
      </c>
      <c r="G11" s="157">
        <f>G12+G13</f>
        <v>232173.46</v>
      </c>
      <c r="H11" s="157"/>
      <c r="I11" s="157"/>
      <c r="J11" s="157">
        <f>G11+H11+I11</f>
        <v>232173.46</v>
      </c>
      <c r="K11" s="137">
        <f>J13-G13</f>
        <v>0</v>
      </c>
    </row>
    <row r="12" ht="22" customHeight="1" spans="1:10">
      <c r="A12" s="161" t="s">
        <v>19</v>
      </c>
      <c r="B12" s="162">
        <v>289400</v>
      </c>
      <c r="C12" s="162"/>
      <c r="D12" s="162"/>
      <c r="E12" s="162">
        <f t="shared" si="0"/>
        <v>289400</v>
      </c>
      <c r="F12" s="161" t="s">
        <v>20</v>
      </c>
      <c r="G12" s="162">
        <v>231350.46</v>
      </c>
      <c r="H12" s="39"/>
      <c r="I12" s="39"/>
      <c r="J12" s="39">
        <f>G12+H12+I12</f>
        <v>231350.46</v>
      </c>
    </row>
    <row r="13" s="136" customFormat="1" ht="22" customHeight="1" spans="1:11">
      <c r="A13" s="161" t="s">
        <v>21</v>
      </c>
      <c r="B13" s="162">
        <v>20088</v>
      </c>
      <c r="C13" s="162"/>
      <c r="D13" s="162"/>
      <c r="E13" s="162">
        <f t="shared" si="0"/>
        <v>20088</v>
      </c>
      <c r="F13" s="161" t="s">
        <v>22</v>
      </c>
      <c r="G13" s="162">
        <v>823</v>
      </c>
      <c r="H13" s="39"/>
      <c r="I13" s="39"/>
      <c r="J13" s="39">
        <f>G13+H13+I13</f>
        <v>823</v>
      </c>
      <c r="K13" s="137">
        <f>J14-G14</f>
        <v>0</v>
      </c>
    </row>
    <row r="14" ht="22" customHeight="1" spans="1:11">
      <c r="A14" s="156" t="s">
        <v>23</v>
      </c>
      <c r="B14" s="157">
        <f>SUM(B15:B16)</f>
        <v>50327</v>
      </c>
      <c r="C14" s="157"/>
      <c r="D14" s="157"/>
      <c r="E14" s="157">
        <f t="shared" si="0"/>
        <v>50327</v>
      </c>
      <c r="F14" s="156" t="s">
        <v>24</v>
      </c>
      <c r="G14" s="157">
        <f>G15+G16+G17</f>
        <v>2046</v>
      </c>
      <c r="H14" s="158"/>
      <c r="I14" s="158"/>
      <c r="J14" s="158">
        <f t="shared" ref="J13:J22" si="1">G14+H14+I14</f>
        <v>2046</v>
      </c>
      <c r="K14" s="137">
        <f>J15-G15</f>
        <v>0</v>
      </c>
    </row>
    <row r="15" ht="22" customHeight="1" spans="1:11">
      <c r="A15" s="161" t="s">
        <v>25</v>
      </c>
      <c r="B15" s="162"/>
      <c r="C15" s="162"/>
      <c r="D15" s="162"/>
      <c r="E15" s="162">
        <f t="shared" si="0"/>
        <v>0</v>
      </c>
      <c r="F15" s="163" t="s">
        <v>26</v>
      </c>
      <c r="G15" s="162">
        <v>203</v>
      </c>
      <c r="H15" s="162"/>
      <c r="I15" s="162"/>
      <c r="J15" s="39">
        <f t="shared" si="1"/>
        <v>203</v>
      </c>
      <c r="K15" s="137">
        <f>J16-G16</f>
        <v>0</v>
      </c>
    </row>
    <row r="16" s="136" customFormat="1" ht="22" customHeight="1" spans="1:10">
      <c r="A16" s="161" t="s">
        <v>27</v>
      </c>
      <c r="B16" s="162">
        <v>50327</v>
      </c>
      <c r="C16" s="162"/>
      <c r="D16" s="162"/>
      <c r="E16" s="162">
        <f t="shared" si="0"/>
        <v>50327</v>
      </c>
      <c r="F16" s="163" t="s">
        <v>28</v>
      </c>
      <c r="G16" s="162">
        <v>1843</v>
      </c>
      <c r="H16" s="162"/>
      <c r="I16" s="162"/>
      <c r="J16" s="39">
        <f t="shared" si="1"/>
        <v>1843</v>
      </c>
    </row>
    <row r="17" ht="22" customHeight="1" spans="1:10">
      <c r="A17" s="156" t="s">
        <v>29</v>
      </c>
      <c r="B17" s="157"/>
      <c r="C17" s="157">
        <v>33084</v>
      </c>
      <c r="D17" s="157">
        <f>46190+7936</f>
        <v>54126</v>
      </c>
      <c r="E17" s="157">
        <f t="shared" si="0"/>
        <v>87210</v>
      </c>
      <c r="F17" s="156" t="s">
        <v>30</v>
      </c>
      <c r="G17" s="157"/>
      <c r="H17" s="157">
        <v>10000</v>
      </c>
      <c r="I17" s="157">
        <f>22000+7936</f>
        <v>29936</v>
      </c>
      <c r="J17" s="158">
        <f t="shared" si="1"/>
        <v>39936</v>
      </c>
    </row>
    <row r="18" ht="29" customHeight="1" spans="1:10">
      <c r="A18" s="156" t="s">
        <v>31</v>
      </c>
      <c r="B18" s="157">
        <v>31000</v>
      </c>
      <c r="C18" s="157"/>
      <c r="D18" s="157">
        <v>8760</v>
      </c>
      <c r="E18" s="157">
        <f t="shared" si="0"/>
        <v>39760</v>
      </c>
      <c r="F18" s="156" t="s">
        <v>32</v>
      </c>
      <c r="G18" s="157"/>
      <c r="H18" s="157"/>
      <c r="I18" s="157">
        <v>7000</v>
      </c>
      <c r="J18" s="158">
        <f t="shared" si="1"/>
        <v>7000</v>
      </c>
    </row>
    <row r="19" s="136" customFormat="1" ht="31" customHeight="1" spans="1:10">
      <c r="A19" s="149" t="s">
        <v>33</v>
      </c>
      <c r="B19" s="157">
        <f>B7+B8+B11+B14+B17+B18</f>
        <v>762066.46</v>
      </c>
      <c r="C19" s="157">
        <f t="shared" ref="C19:I19" si="2">C7+C8+C11+C14+C17+C18</f>
        <v>33084</v>
      </c>
      <c r="D19" s="157">
        <f t="shared" si="2"/>
        <v>62886</v>
      </c>
      <c r="E19" s="157">
        <f t="shared" si="0"/>
        <v>858036.46</v>
      </c>
      <c r="F19" s="149" t="s">
        <v>34</v>
      </c>
      <c r="G19" s="157">
        <f t="shared" si="2"/>
        <v>762066.46</v>
      </c>
      <c r="H19" s="157">
        <f t="shared" si="2"/>
        <v>33084</v>
      </c>
      <c r="I19" s="157">
        <f t="shared" si="2"/>
        <v>62886</v>
      </c>
      <c r="J19" s="157">
        <f t="shared" si="1"/>
        <v>858036.46</v>
      </c>
    </row>
    <row r="20" spans="7:10">
      <c r="G20" s="138">
        <f>B19-G19</f>
        <v>0</v>
      </c>
      <c r="H20" s="138">
        <f>C19-H19</f>
        <v>0</v>
      </c>
      <c r="I20" s="138">
        <f>D19-I19</f>
        <v>0</v>
      </c>
      <c r="J20" s="138">
        <f>E19-J19</f>
        <v>0</v>
      </c>
    </row>
    <row r="22" ht="13.5" spans="2:5">
      <c r="B22" s="164"/>
      <c r="C22" s="164"/>
      <c r="D22" s="164"/>
      <c r="E22" s="164"/>
    </row>
    <row r="23" spans="2:5">
      <c r="B23" s="165"/>
      <c r="C23" s="165"/>
      <c r="D23" s="165"/>
      <c r="E23" s="165"/>
    </row>
    <row r="24" ht="13.5" spans="6:7">
      <c r="F24" s="166"/>
      <c r="G24" s="164"/>
    </row>
    <row r="25" spans="6:7">
      <c r="F25" s="167"/>
      <c r="G25" s="165"/>
    </row>
  </sheetData>
  <mergeCells count="12">
    <mergeCell ref="A2:J2"/>
    <mergeCell ref="H3:J3"/>
    <mergeCell ref="A4:E4"/>
    <mergeCell ref="F4:J4"/>
    <mergeCell ref="C5:D5"/>
    <mergeCell ref="H5:I5"/>
    <mergeCell ref="A5:A6"/>
    <mergeCell ref="B5:B6"/>
    <mergeCell ref="E5:E6"/>
    <mergeCell ref="F5:F6"/>
    <mergeCell ref="G5:G6"/>
    <mergeCell ref="J5:J6"/>
  </mergeCells>
  <printOptions horizontalCentered="1"/>
  <pageMargins left="0.196527777777778" right="0.196527777777778" top="0.590277777777778" bottom="0.196527777777778" header="0.511805555555556" footer="0"/>
  <pageSetup paperSize="9" scale="90" firstPageNumber="12" fitToHeight="0" orientation="landscape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40"/>
  <sheetViews>
    <sheetView showZeros="0" view="pageBreakPreview" zoomScaleNormal="100" workbookViewId="0">
      <selection activeCell="J1" sqref="J$1:AD$1048576"/>
    </sheetView>
  </sheetViews>
  <sheetFormatPr defaultColWidth="7" defaultRowHeight="11.25"/>
  <cols>
    <col min="1" max="1" width="42.8333333333333" customWidth="1"/>
    <col min="2" max="2" width="18.1666666666667" style="51" customWidth="1"/>
    <col min="3" max="3" width="19" style="52" customWidth="1"/>
    <col min="4" max="4" width="18.8333333333333" style="52" customWidth="1"/>
    <col min="5" max="5" width="21" customWidth="1"/>
    <col min="6" max="9" width="12" customWidth="1"/>
  </cols>
  <sheetData>
    <row r="1" s="45" customFormat="1" ht="21" customHeight="1" spans="1:9">
      <c r="A1" s="47" t="s">
        <v>35</v>
      </c>
      <c r="B1" s="53"/>
      <c r="C1" s="54"/>
      <c r="D1" s="54"/>
      <c r="E1" s="47"/>
      <c r="F1" s="47"/>
      <c r="G1" s="47"/>
      <c r="H1" s="47"/>
      <c r="I1" s="47"/>
    </row>
    <row r="2" s="46" customFormat="1" ht="38" customHeight="1" spans="1:9">
      <c r="A2" s="55" t="s">
        <v>36</v>
      </c>
      <c r="B2" s="56"/>
      <c r="C2" s="57"/>
      <c r="D2" s="57"/>
      <c r="E2" s="57"/>
      <c r="F2" s="58"/>
      <c r="G2" s="58"/>
      <c r="H2" s="58"/>
      <c r="I2" s="58"/>
    </row>
    <row r="3" s="47" customFormat="1" ht="19" customHeight="1" spans="1:9">
      <c r="A3" s="59"/>
      <c r="B3" s="60"/>
      <c r="C3" s="61"/>
      <c r="D3" s="61"/>
      <c r="E3" s="62" t="s">
        <v>2</v>
      </c>
      <c r="F3" s="63"/>
      <c r="G3" s="63"/>
      <c r="H3" s="63"/>
      <c r="I3" s="63"/>
    </row>
    <row r="4" s="48" customFormat="1" ht="32" customHeight="1" spans="1:9">
      <c r="A4" s="64" t="s">
        <v>37</v>
      </c>
      <c r="B4" s="65" t="s">
        <v>6</v>
      </c>
      <c r="C4" s="66" t="s">
        <v>7</v>
      </c>
      <c r="D4" s="66"/>
      <c r="E4" s="67" t="s">
        <v>8</v>
      </c>
      <c r="F4" s="68"/>
      <c r="G4" s="68"/>
      <c r="H4" s="68"/>
      <c r="I4" s="68"/>
    </row>
    <row r="5" s="48" customFormat="1" ht="32" customHeight="1" spans="1:9">
      <c r="A5" s="69"/>
      <c r="B5" s="70"/>
      <c r="C5" s="71" t="s">
        <v>9</v>
      </c>
      <c r="D5" s="71" t="s">
        <v>10</v>
      </c>
      <c r="E5" s="72"/>
      <c r="F5" s="68"/>
      <c r="G5" s="68"/>
      <c r="H5" s="68"/>
      <c r="I5" s="68"/>
    </row>
    <row r="6" s="49" customFormat="1" ht="32" customHeight="1" spans="1:9">
      <c r="A6" s="73" t="s">
        <v>38</v>
      </c>
      <c r="B6" s="75">
        <v>57043.993348</v>
      </c>
      <c r="C6" s="75">
        <v>745</v>
      </c>
      <c r="D6" s="75"/>
      <c r="E6" s="75">
        <f>B6+C6+D6</f>
        <v>57788.993348</v>
      </c>
      <c r="F6" s="50"/>
      <c r="G6" s="50"/>
      <c r="H6" s="50"/>
      <c r="I6" s="50"/>
    </row>
    <row r="7" s="49" customFormat="1" ht="32" customHeight="1" spans="1:9">
      <c r="A7" s="73" t="s">
        <v>39</v>
      </c>
      <c r="B7" s="75">
        <v>0</v>
      </c>
      <c r="C7" s="75"/>
      <c r="D7" s="75"/>
      <c r="E7" s="75">
        <f t="shared" ref="E7:E37" si="0">B7+C7+D7</f>
        <v>0</v>
      </c>
      <c r="F7" s="50"/>
      <c r="G7" s="50"/>
      <c r="H7" s="50"/>
      <c r="I7" s="50"/>
    </row>
    <row r="8" s="49" customFormat="1" ht="32" customHeight="1" spans="1:9">
      <c r="A8" s="73" t="s">
        <v>40</v>
      </c>
      <c r="B8" s="75">
        <v>0</v>
      </c>
      <c r="C8" s="75"/>
      <c r="D8" s="75"/>
      <c r="E8" s="75">
        <f t="shared" si="0"/>
        <v>0</v>
      </c>
      <c r="F8" s="50"/>
      <c r="G8" s="50"/>
      <c r="H8" s="50"/>
      <c r="I8" s="50"/>
    </row>
    <row r="9" s="49" customFormat="1" ht="32" customHeight="1" spans="1:9">
      <c r="A9" s="73" t="s">
        <v>41</v>
      </c>
      <c r="B9" s="75">
        <v>25169.912622</v>
      </c>
      <c r="C9" s="75">
        <v>1000</v>
      </c>
      <c r="D9" s="75"/>
      <c r="E9" s="75">
        <f t="shared" si="0"/>
        <v>26169.912622</v>
      </c>
      <c r="F9" s="50"/>
      <c r="G9" s="50"/>
      <c r="H9" s="50"/>
      <c r="I9" s="50"/>
    </row>
    <row r="10" s="49" customFormat="1" ht="32" customHeight="1" spans="1:9">
      <c r="A10" s="73" t="s">
        <v>42</v>
      </c>
      <c r="B10" s="75">
        <v>44113.095214</v>
      </c>
      <c r="C10" s="75"/>
      <c r="D10" s="75">
        <v>1689.97</v>
      </c>
      <c r="E10" s="75">
        <f t="shared" si="0"/>
        <v>45803.065214</v>
      </c>
      <c r="F10" s="50"/>
      <c r="G10" s="50"/>
      <c r="H10" s="50"/>
      <c r="I10" s="50"/>
    </row>
    <row r="11" s="49" customFormat="1" ht="32" customHeight="1" spans="1:9">
      <c r="A11" s="73" t="s">
        <v>43</v>
      </c>
      <c r="B11" s="75">
        <v>18093.038021</v>
      </c>
      <c r="C11" s="75">
        <v>3680</v>
      </c>
      <c r="D11" s="75">
        <v>1397</v>
      </c>
      <c r="E11" s="75">
        <f t="shared" si="0"/>
        <v>23170.038021</v>
      </c>
      <c r="F11" s="50"/>
      <c r="G11" s="50"/>
      <c r="H11" s="50"/>
      <c r="I11" s="50"/>
    </row>
    <row r="12" s="49" customFormat="1" ht="32" customHeight="1" spans="1:9">
      <c r="A12" s="73" t="s">
        <v>44</v>
      </c>
      <c r="B12" s="75">
        <v>11242.183616</v>
      </c>
      <c r="C12" s="75"/>
      <c r="D12" s="75">
        <v>560.8700107</v>
      </c>
      <c r="E12" s="75">
        <f t="shared" si="0"/>
        <v>11803.0536267</v>
      </c>
      <c r="F12" s="50"/>
      <c r="G12" s="50"/>
      <c r="H12" s="50"/>
      <c r="I12" s="50"/>
    </row>
    <row r="13" s="49" customFormat="1" ht="32" customHeight="1" spans="1:9">
      <c r="A13" s="73" t="s">
        <v>45</v>
      </c>
      <c r="B13" s="75">
        <v>90892.983826</v>
      </c>
      <c r="C13" s="75">
        <v>1500</v>
      </c>
      <c r="D13" s="75">
        <v>10.175</v>
      </c>
      <c r="E13" s="75">
        <f t="shared" si="0"/>
        <v>92403.158826</v>
      </c>
      <c r="F13" s="50"/>
      <c r="G13" s="50"/>
      <c r="H13" s="50"/>
      <c r="I13" s="50"/>
    </row>
    <row r="14" s="49" customFormat="1" ht="32" customHeight="1" spans="1:9">
      <c r="A14" s="73" t="s">
        <v>46</v>
      </c>
      <c r="B14" s="75">
        <v>53246.925947</v>
      </c>
      <c r="C14" s="75">
        <v>1200</v>
      </c>
      <c r="D14" s="75">
        <v>57.443886</v>
      </c>
      <c r="E14" s="75">
        <f t="shared" si="0"/>
        <v>54504.369833</v>
      </c>
      <c r="F14" s="50"/>
      <c r="G14" s="50"/>
      <c r="H14" s="50"/>
      <c r="I14" s="50"/>
    </row>
    <row r="15" s="49" customFormat="1" ht="32" customHeight="1" spans="1:9">
      <c r="A15" s="73" t="s">
        <v>47</v>
      </c>
      <c r="B15" s="75">
        <v>6450.572779</v>
      </c>
      <c r="C15" s="75"/>
      <c r="D15" s="75"/>
      <c r="E15" s="75">
        <f t="shared" si="0"/>
        <v>6450.572779</v>
      </c>
      <c r="F15" s="50"/>
      <c r="G15" s="50"/>
      <c r="H15" s="50"/>
      <c r="I15" s="50"/>
    </row>
    <row r="16" s="49" customFormat="1" ht="32" customHeight="1" spans="1:9">
      <c r="A16" s="73" t="s">
        <v>48</v>
      </c>
      <c r="B16" s="75">
        <v>34374.540525</v>
      </c>
      <c r="C16" s="75">
        <v>11960</v>
      </c>
      <c r="D16" s="75">
        <v>13269.89</v>
      </c>
      <c r="E16" s="75">
        <f t="shared" si="0"/>
        <v>59604.430525</v>
      </c>
      <c r="F16" s="50"/>
      <c r="G16" s="50"/>
      <c r="H16" s="50"/>
      <c r="I16" s="50"/>
    </row>
    <row r="17" s="49" customFormat="1" ht="32" customHeight="1" spans="1:9">
      <c r="A17" s="73" t="s">
        <v>49</v>
      </c>
      <c r="B17" s="75">
        <v>10575.756246</v>
      </c>
      <c r="C17" s="75">
        <v>742</v>
      </c>
      <c r="D17" s="75">
        <v>1014.47232</v>
      </c>
      <c r="E17" s="75">
        <f t="shared" si="0"/>
        <v>12332.228566</v>
      </c>
      <c r="F17" s="50"/>
      <c r="G17" s="50"/>
      <c r="H17" s="50"/>
      <c r="I17" s="50"/>
    </row>
    <row r="18" s="49" customFormat="1" ht="32" customHeight="1" spans="1:9">
      <c r="A18" s="73" t="s">
        <v>50</v>
      </c>
      <c r="B18" s="75">
        <v>31543.141544</v>
      </c>
      <c r="C18" s="75">
        <v>2000</v>
      </c>
      <c r="D18" s="75">
        <v>4761.3</v>
      </c>
      <c r="E18" s="75">
        <f t="shared" si="0"/>
        <v>38304.441544</v>
      </c>
      <c r="F18" s="50"/>
      <c r="G18" s="50"/>
      <c r="H18" s="50"/>
      <c r="I18" s="50"/>
    </row>
    <row r="19" s="49" customFormat="1" ht="32" customHeight="1" spans="1:9">
      <c r="A19" s="73" t="s">
        <v>51</v>
      </c>
      <c r="B19" s="75">
        <v>990.949235</v>
      </c>
      <c r="C19" s="75"/>
      <c r="D19" s="75"/>
      <c r="E19" s="75">
        <f t="shared" si="0"/>
        <v>990.949235</v>
      </c>
      <c r="F19" s="50"/>
      <c r="G19" s="50"/>
      <c r="H19" s="50"/>
      <c r="I19" s="50"/>
    </row>
    <row r="20" s="49" customFormat="1" ht="32" customHeight="1" spans="1:9">
      <c r="A20" s="73" t="s">
        <v>52</v>
      </c>
      <c r="B20" s="75">
        <v>264.020188</v>
      </c>
      <c r="C20" s="75"/>
      <c r="D20" s="75"/>
      <c r="E20" s="75">
        <f t="shared" si="0"/>
        <v>264.020188</v>
      </c>
      <c r="F20" s="50"/>
      <c r="G20" s="50"/>
      <c r="H20" s="50"/>
      <c r="I20" s="50"/>
    </row>
    <row r="21" s="49" customFormat="1" ht="32" customHeight="1" spans="1:9">
      <c r="A21" s="73" t="s">
        <v>53</v>
      </c>
      <c r="B21" s="75">
        <v>80</v>
      </c>
      <c r="C21" s="75"/>
      <c r="D21" s="75"/>
      <c r="E21" s="75">
        <f t="shared" si="0"/>
        <v>80</v>
      </c>
      <c r="F21" s="50"/>
      <c r="G21" s="50"/>
      <c r="H21" s="50"/>
      <c r="I21" s="50"/>
    </row>
    <row r="22" s="49" customFormat="1" ht="32" customHeight="1" spans="1:9">
      <c r="A22" s="73" t="s">
        <v>54</v>
      </c>
      <c r="B22" s="75">
        <v>0</v>
      </c>
      <c r="C22" s="75"/>
      <c r="D22" s="75"/>
      <c r="E22" s="75">
        <f t="shared" si="0"/>
        <v>0</v>
      </c>
      <c r="F22" s="50"/>
      <c r="G22" s="50"/>
      <c r="H22" s="50"/>
      <c r="I22" s="50"/>
    </row>
    <row r="23" s="49" customFormat="1" ht="32" customHeight="1" spans="1:9">
      <c r="A23" s="73" t="s">
        <v>55</v>
      </c>
      <c r="B23" s="75">
        <v>4342.182976</v>
      </c>
      <c r="C23" s="75"/>
      <c r="D23" s="75"/>
      <c r="E23" s="75">
        <f t="shared" si="0"/>
        <v>4342.182976</v>
      </c>
      <c r="F23" s="50"/>
      <c r="G23" s="50"/>
      <c r="H23" s="50"/>
      <c r="I23" s="50"/>
    </row>
    <row r="24" s="49" customFormat="1" ht="32" customHeight="1" spans="1:9">
      <c r="A24" s="73" t="s">
        <v>56</v>
      </c>
      <c r="B24" s="75">
        <v>11674.471241</v>
      </c>
      <c r="C24" s="75"/>
      <c r="D24" s="75"/>
      <c r="E24" s="75">
        <f t="shared" si="0"/>
        <v>11674.471241</v>
      </c>
      <c r="F24" s="50"/>
      <c r="G24" s="50"/>
      <c r="H24" s="50"/>
      <c r="I24" s="50"/>
    </row>
    <row r="25" s="49" customFormat="1" ht="32" customHeight="1" spans="1:9">
      <c r="A25" s="73" t="s">
        <v>57</v>
      </c>
      <c r="B25" s="75">
        <v>847.3196</v>
      </c>
      <c r="C25" s="75"/>
      <c r="D25" s="75"/>
      <c r="E25" s="75">
        <f t="shared" si="0"/>
        <v>847.3196</v>
      </c>
      <c r="F25" s="50"/>
      <c r="G25" s="50"/>
      <c r="H25" s="50"/>
      <c r="I25" s="50"/>
    </row>
    <row r="26" s="49" customFormat="1" ht="32" customHeight="1" spans="1:9">
      <c r="A26" s="73" t="s">
        <v>58</v>
      </c>
      <c r="B26" s="75">
        <v>4935.868418</v>
      </c>
      <c r="C26" s="75">
        <v>257</v>
      </c>
      <c r="D26" s="75">
        <v>900</v>
      </c>
      <c r="E26" s="75">
        <f t="shared" si="0"/>
        <v>6092.868418</v>
      </c>
      <c r="F26" s="50"/>
      <c r="G26" s="50"/>
      <c r="H26" s="50"/>
      <c r="I26" s="50"/>
    </row>
    <row r="27" s="49" customFormat="1" ht="32" customHeight="1" spans="1:9">
      <c r="A27" s="73" t="s">
        <v>59</v>
      </c>
      <c r="B27" s="75">
        <v>51414.044654</v>
      </c>
      <c r="C27" s="75"/>
      <c r="D27" s="75">
        <f>8760+528.8787833</f>
        <v>9288.8787833</v>
      </c>
      <c r="E27" s="75">
        <f t="shared" si="0"/>
        <v>60702.9234373</v>
      </c>
      <c r="F27" s="50"/>
      <c r="G27" s="50"/>
      <c r="H27" s="50"/>
      <c r="I27" s="50"/>
    </row>
    <row r="28" s="49" customFormat="1" ht="32" customHeight="1" spans="1:9">
      <c r="A28" s="73" t="s">
        <v>60</v>
      </c>
      <c r="B28" s="75">
        <v>39500</v>
      </c>
      <c r="C28" s="75"/>
      <c r="D28" s="75"/>
      <c r="E28" s="75">
        <f t="shared" si="0"/>
        <v>39500</v>
      </c>
      <c r="F28" s="50"/>
      <c r="G28" s="50"/>
      <c r="H28" s="50"/>
      <c r="I28" s="50"/>
    </row>
    <row r="29" s="49" customFormat="1" ht="32" customHeight="1" spans="1:9">
      <c r="A29" s="80" t="s">
        <v>61</v>
      </c>
      <c r="B29" s="75">
        <v>500</v>
      </c>
      <c r="C29" s="75"/>
      <c r="D29" s="75"/>
      <c r="E29" s="75">
        <f t="shared" si="0"/>
        <v>500</v>
      </c>
      <c r="F29" s="50"/>
      <c r="G29" s="50"/>
      <c r="H29" s="50"/>
      <c r="I29" s="50"/>
    </row>
    <row r="30" s="48" customFormat="1" ht="32" customHeight="1" spans="1:5">
      <c r="A30" s="77" t="s">
        <v>62</v>
      </c>
      <c r="B30" s="36">
        <f>SUM(B6:B29)</f>
        <v>497295</v>
      </c>
      <c r="C30" s="36">
        <f>SUM(C6:C29)</f>
        <v>23084</v>
      </c>
      <c r="D30" s="36">
        <f>SUM(D6:D29)</f>
        <v>32950</v>
      </c>
      <c r="E30" s="36">
        <f t="shared" si="0"/>
        <v>553329</v>
      </c>
    </row>
    <row r="31" s="48" customFormat="1" ht="32" customHeight="1" spans="1:5">
      <c r="A31" s="78" t="s">
        <v>63</v>
      </c>
      <c r="B31" s="36">
        <v>7000</v>
      </c>
      <c r="C31" s="36"/>
      <c r="D31" s="36">
        <f>-7000</f>
        <v>-7000</v>
      </c>
      <c r="E31" s="36">
        <f t="shared" si="0"/>
        <v>0</v>
      </c>
    </row>
    <row r="32" s="50" customFormat="1" ht="32" customHeight="1" spans="1:6">
      <c r="A32" s="78" t="s">
        <v>64</v>
      </c>
      <c r="B32" s="36">
        <f>SUM(B33:B37)</f>
        <v>234219.46</v>
      </c>
      <c r="C32" s="36">
        <f>SUM(C33:C37)</f>
        <v>10000</v>
      </c>
      <c r="D32" s="36">
        <f>SUM(D33:D37)</f>
        <v>36936</v>
      </c>
      <c r="E32" s="36">
        <f>SUM(E33:E37)</f>
        <v>281155.46</v>
      </c>
      <c r="F32" s="79"/>
    </row>
    <row r="33" s="50" customFormat="1" ht="32" customHeight="1" spans="1:5">
      <c r="A33" s="80" t="s">
        <v>65</v>
      </c>
      <c r="B33" s="75">
        <v>231350.46</v>
      </c>
      <c r="C33" s="75"/>
      <c r="D33" s="75"/>
      <c r="E33" s="75">
        <f t="shared" si="0"/>
        <v>231350.46</v>
      </c>
    </row>
    <row r="34" s="50" customFormat="1" ht="32" customHeight="1" spans="1:5">
      <c r="A34" s="80" t="s">
        <v>66</v>
      </c>
      <c r="B34" s="75">
        <v>823</v>
      </c>
      <c r="C34" s="75"/>
      <c r="D34" s="75"/>
      <c r="E34" s="75">
        <f t="shared" si="0"/>
        <v>823</v>
      </c>
    </row>
    <row r="35" s="50" customFormat="1" ht="32" customHeight="1" spans="1:5">
      <c r="A35" s="80" t="s">
        <v>67</v>
      </c>
      <c r="B35" s="75">
        <v>2046</v>
      </c>
      <c r="C35" s="75"/>
      <c r="D35" s="75"/>
      <c r="E35" s="75">
        <f t="shared" si="0"/>
        <v>2046</v>
      </c>
    </row>
    <row r="36" s="50" customFormat="1" ht="32" customHeight="1" spans="1:5">
      <c r="A36" s="80" t="s">
        <v>68</v>
      </c>
      <c r="B36" s="75"/>
      <c r="C36" s="75"/>
      <c r="D36" s="75">
        <v>7000</v>
      </c>
      <c r="E36" s="75">
        <f t="shared" si="0"/>
        <v>7000</v>
      </c>
    </row>
    <row r="37" s="50" customFormat="1" ht="32" customHeight="1" spans="1:5">
      <c r="A37" s="80" t="s">
        <v>69</v>
      </c>
      <c r="B37" s="75"/>
      <c r="C37" s="75">
        <v>10000</v>
      </c>
      <c r="D37" s="75">
        <f>22000+7936</f>
        <v>29936</v>
      </c>
      <c r="E37" s="75">
        <f t="shared" si="0"/>
        <v>39936</v>
      </c>
    </row>
    <row r="38" s="50" customFormat="1" ht="32" customHeight="1" spans="1:5">
      <c r="A38" s="78" t="s">
        <v>70</v>
      </c>
      <c r="B38" s="36">
        <v>23552</v>
      </c>
      <c r="C38" s="36"/>
      <c r="D38" s="36"/>
      <c r="E38" s="36">
        <f>B38+C38</f>
        <v>23552</v>
      </c>
    </row>
    <row r="39" s="48" customFormat="1" ht="32" customHeight="1" spans="1:6">
      <c r="A39" s="77" t="s">
        <v>34</v>
      </c>
      <c r="B39" s="36">
        <f>B30+B31+B32+B38</f>
        <v>762066.46</v>
      </c>
      <c r="C39" s="36">
        <f>C30+C31+C32+C38</f>
        <v>33084</v>
      </c>
      <c r="D39" s="36">
        <f>D30+D31+D32+D38</f>
        <v>62886</v>
      </c>
      <c r="E39" s="36">
        <f>B39+C39+D39</f>
        <v>858036.46</v>
      </c>
      <c r="F39" s="48">
        <f>E39-E38-E32-E31-E30</f>
        <v>0</v>
      </c>
    </row>
    <row r="40" spans="2:5">
      <c r="B40" s="51">
        <f>B39-表一!B19</f>
        <v>0</v>
      </c>
      <c r="C40" s="52">
        <f>C39-表一!C19</f>
        <v>0</v>
      </c>
      <c r="D40" s="52">
        <f>D39-表一!D19</f>
        <v>0</v>
      </c>
      <c r="E40">
        <f>E39-表一!E19</f>
        <v>0</v>
      </c>
    </row>
  </sheetData>
  <mergeCells count="5">
    <mergeCell ref="A2:E2"/>
    <mergeCell ref="C4:D4"/>
    <mergeCell ref="A4:A5"/>
    <mergeCell ref="B4:B5"/>
    <mergeCell ref="E4:E5"/>
  </mergeCells>
  <printOptions horizontalCentered="1"/>
  <pageMargins left="0.196527777777778" right="0.196527777777778" top="0.590277777777778" bottom="0.200694444444444" header="0.507638888888889" footer="0.507638888888889"/>
  <pageSetup paperSize="9" scale="92" firstPageNumber="13" orientation="portrait" useFirstPageNumber="1" horizontalDpi="600" verticalDpi="600"/>
  <headerFooter alignWithMargins="0" scaleWithDoc="0"/>
  <rowBreaks count="1" manualBreakCount="1">
    <brk id="2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17"/>
  <sheetViews>
    <sheetView showZeros="0" view="pageBreakPreview" zoomScaleNormal="100" workbookViewId="0">
      <selection activeCell="A11" sqref="A11"/>
    </sheetView>
  </sheetViews>
  <sheetFormatPr defaultColWidth="13.3333333333333" defaultRowHeight="13.5"/>
  <cols>
    <col min="1" max="1" width="50" style="100" customWidth="1"/>
    <col min="2" max="2" width="14" style="101" customWidth="1"/>
    <col min="3" max="3" width="12.6666666666667" style="101" customWidth="1"/>
    <col min="4" max="4" width="13.8333333333333" style="101" customWidth="1"/>
    <col min="5" max="5" width="18" style="101" customWidth="1"/>
    <col min="6" max="6" width="34" style="100" customWidth="1"/>
    <col min="7" max="7" width="13.5" style="101" customWidth="1"/>
    <col min="8" max="8" width="12" style="102" customWidth="1"/>
    <col min="9" max="9" width="14" style="102" customWidth="1"/>
    <col min="10" max="10" width="18.5" style="102" customWidth="1"/>
    <col min="11" max="16384" width="13.3333333333333" style="100" customWidth="1"/>
  </cols>
  <sheetData>
    <row r="1" s="94" customFormat="1" ht="19.5" customHeight="1" spans="1:10">
      <c r="A1" s="96" t="s">
        <v>71</v>
      </c>
      <c r="B1" s="103"/>
      <c r="C1" s="103"/>
      <c r="D1" s="103"/>
      <c r="E1" s="103"/>
      <c r="G1" s="103"/>
      <c r="H1" s="104"/>
      <c r="I1" s="104"/>
      <c r="J1" s="104"/>
    </row>
    <row r="2" s="95" customFormat="1" ht="26" customHeight="1" spans="1:10">
      <c r="A2" s="105" t="s">
        <v>72</v>
      </c>
      <c r="B2" s="106"/>
      <c r="C2" s="106"/>
      <c r="D2" s="106"/>
      <c r="E2" s="106"/>
      <c r="F2" s="106"/>
      <c r="G2" s="106"/>
      <c r="H2" s="106"/>
      <c r="I2" s="106"/>
      <c r="J2" s="106"/>
    </row>
    <row r="3" s="96" customFormat="1" ht="18" customHeight="1" spans="1:10">
      <c r="A3" s="107"/>
      <c r="B3" s="108"/>
      <c r="C3" s="108"/>
      <c r="D3" s="108"/>
      <c r="E3" s="108"/>
      <c r="F3" s="109"/>
      <c r="G3" s="110"/>
      <c r="H3" s="111"/>
      <c r="I3" s="111"/>
      <c r="J3" s="110" t="s">
        <v>2</v>
      </c>
    </row>
    <row r="4" s="97" customFormat="1" ht="24" customHeight="1" spans="1:10">
      <c r="A4" s="112" t="s">
        <v>73</v>
      </c>
      <c r="B4" s="112"/>
      <c r="C4" s="112"/>
      <c r="D4" s="112"/>
      <c r="E4" s="112"/>
      <c r="F4" s="112" t="s">
        <v>74</v>
      </c>
      <c r="G4" s="112"/>
      <c r="H4" s="112"/>
      <c r="I4" s="112"/>
      <c r="J4" s="112"/>
    </row>
    <row r="5" s="98" customFormat="1" ht="24" customHeight="1" spans="1:10">
      <c r="A5" s="113" t="s">
        <v>5</v>
      </c>
      <c r="B5" s="114" t="s">
        <v>6</v>
      </c>
      <c r="C5" s="115" t="s">
        <v>7</v>
      </c>
      <c r="D5" s="116"/>
      <c r="E5" s="117" t="s">
        <v>8</v>
      </c>
      <c r="F5" s="112" t="s">
        <v>5</v>
      </c>
      <c r="G5" s="114" t="s">
        <v>6</v>
      </c>
      <c r="H5" s="115" t="s">
        <v>7</v>
      </c>
      <c r="I5" s="116"/>
      <c r="J5" s="117" t="s">
        <v>8</v>
      </c>
    </row>
    <row r="6" s="98" customFormat="1" ht="24" customHeight="1" spans="1:10">
      <c r="A6" s="118"/>
      <c r="B6" s="119"/>
      <c r="C6" s="71" t="s">
        <v>9</v>
      </c>
      <c r="D6" s="71" t="s">
        <v>10</v>
      </c>
      <c r="E6" s="120"/>
      <c r="F6" s="112"/>
      <c r="G6" s="119"/>
      <c r="H6" s="71" t="s">
        <v>9</v>
      </c>
      <c r="I6" s="71" t="s">
        <v>10</v>
      </c>
      <c r="J6" s="120"/>
    </row>
    <row r="7" s="97" customFormat="1" ht="24" customHeight="1" spans="1:10">
      <c r="A7" s="121" t="s">
        <v>11</v>
      </c>
      <c r="B7" s="122">
        <v>15037</v>
      </c>
      <c r="C7" s="122"/>
      <c r="D7" s="122"/>
      <c r="E7" s="122">
        <f>B7+C7+D7</f>
        <v>15037</v>
      </c>
      <c r="F7" s="121" t="s">
        <v>12</v>
      </c>
      <c r="G7" s="122">
        <v>12037</v>
      </c>
      <c r="H7" s="122">
        <v>38550</v>
      </c>
      <c r="I7" s="126">
        <f>728+16756</f>
        <v>17484</v>
      </c>
      <c r="J7" s="131">
        <f>G7+H7+I7</f>
        <v>68071</v>
      </c>
    </row>
    <row r="8" s="97" customFormat="1" ht="30" customHeight="1" spans="1:10">
      <c r="A8" s="123" t="s">
        <v>75</v>
      </c>
      <c r="B8" s="122">
        <v>4346.69</v>
      </c>
      <c r="C8" s="124"/>
      <c r="D8" s="125"/>
      <c r="E8" s="126">
        <f>B8+C8+D8</f>
        <v>4346.69</v>
      </c>
      <c r="F8" s="127" t="s">
        <v>76</v>
      </c>
      <c r="G8" s="36">
        <v>4346.69</v>
      </c>
      <c r="H8" s="126">
        <v>0</v>
      </c>
      <c r="I8" s="126"/>
      <c r="J8" s="132">
        <f>G8+H8+I8</f>
        <v>4346.69</v>
      </c>
    </row>
    <row r="9" s="97" customFormat="1" ht="30" customHeight="1" spans="1:10">
      <c r="A9" s="123" t="s">
        <v>77</v>
      </c>
      <c r="B9" s="122">
        <v>1735</v>
      </c>
      <c r="C9" s="124">
        <v>0</v>
      </c>
      <c r="D9" s="125"/>
      <c r="E9" s="126">
        <f>B9+C9+D9</f>
        <v>1735</v>
      </c>
      <c r="F9" s="123" t="s">
        <v>78</v>
      </c>
      <c r="G9" s="36">
        <v>3000</v>
      </c>
      <c r="H9" s="128"/>
      <c r="I9" s="132">
        <v>34480.06</v>
      </c>
      <c r="J9" s="132">
        <f>G9+H9+I9</f>
        <v>37480.06</v>
      </c>
    </row>
    <row r="10" s="97" customFormat="1" ht="30" customHeight="1" spans="1:10">
      <c r="A10" s="123" t="s">
        <v>79</v>
      </c>
      <c r="B10" s="122">
        <v>7767</v>
      </c>
      <c r="C10" s="122"/>
      <c r="D10" s="126"/>
      <c r="E10" s="126">
        <f>B10+C10+D10</f>
        <v>7767</v>
      </c>
      <c r="F10" s="123" t="s">
        <v>80</v>
      </c>
      <c r="G10" s="126">
        <v>9502</v>
      </c>
      <c r="H10" s="126"/>
      <c r="I10" s="126"/>
      <c r="J10" s="132">
        <f>G10+H10+I10</f>
        <v>9502</v>
      </c>
    </row>
    <row r="11" s="97" customFormat="1" ht="30" customHeight="1" spans="1:10">
      <c r="A11" s="123" t="s">
        <v>81</v>
      </c>
      <c r="B11" s="122"/>
      <c r="C11" s="122">
        <v>38550</v>
      </c>
      <c r="D11" s="126">
        <f>209272+6600+41745+2771</f>
        <v>260388</v>
      </c>
      <c r="E11" s="126">
        <f>B11+C11+D11</f>
        <v>298938</v>
      </c>
      <c r="F11" s="123" t="s">
        <v>82</v>
      </c>
      <c r="G11" s="36"/>
      <c r="H11" s="126"/>
      <c r="I11" s="126">
        <f>174791.94+5872+24989+2771</f>
        <v>208423.94</v>
      </c>
      <c r="J11" s="132">
        <f>G11+H11+I11</f>
        <v>208423.94</v>
      </c>
    </row>
    <row r="12" s="97" customFormat="1" ht="30" customHeight="1" spans="1:10">
      <c r="A12" s="129" t="s">
        <v>33</v>
      </c>
      <c r="B12" s="122">
        <f>B7+B8+B9+B10+B11</f>
        <v>28885.69</v>
      </c>
      <c r="C12" s="122">
        <f>C7+C8+C9+C10+C11</f>
        <v>38550</v>
      </c>
      <c r="D12" s="126">
        <f>D11</f>
        <v>260388</v>
      </c>
      <c r="E12" s="126">
        <f>E7+E8+E9+E10+E11</f>
        <v>327823.69</v>
      </c>
      <c r="F12" s="130" t="s">
        <v>34</v>
      </c>
      <c r="G12" s="126">
        <f>G7+G8+G9+G10+G11</f>
        <v>28885.69</v>
      </c>
      <c r="H12" s="126">
        <f>H7+H8+H9+H10+H11</f>
        <v>38550</v>
      </c>
      <c r="I12" s="126">
        <f>I7+I8+I9+I10+I11</f>
        <v>260388</v>
      </c>
      <c r="J12" s="126">
        <f>J7+J8+J9+J10+J11</f>
        <v>327823.69</v>
      </c>
    </row>
    <row r="13" s="97" customFormat="1" ht="23" customHeight="1" spans="1:10">
      <c r="A13" s="100"/>
      <c r="B13" s="101">
        <f>G12-B12</f>
        <v>0</v>
      </c>
      <c r="C13" s="101">
        <f>H12-C12</f>
        <v>0</v>
      </c>
      <c r="D13" s="101">
        <f>I12-D12</f>
        <v>0</v>
      </c>
      <c r="E13" s="101">
        <f>E12-J12</f>
        <v>0</v>
      </c>
      <c r="F13" s="100"/>
      <c r="G13" s="101"/>
      <c r="H13" s="102"/>
      <c r="I13" s="102"/>
      <c r="J13" s="102"/>
    </row>
    <row r="14" s="97" customFormat="1" ht="30" customHeight="1" spans="1:10">
      <c r="A14" s="100"/>
      <c r="B14" s="101"/>
      <c r="C14" s="101"/>
      <c r="D14" s="101"/>
      <c r="E14" s="101"/>
      <c r="F14" s="100"/>
      <c r="G14" s="101"/>
      <c r="H14" s="102"/>
      <c r="I14" s="102"/>
      <c r="J14" s="102"/>
    </row>
    <row r="15" s="99" customFormat="1" ht="23" customHeight="1" spans="1:10">
      <c r="A15" s="100"/>
      <c r="B15" s="101"/>
      <c r="C15" s="101"/>
      <c r="D15" s="101"/>
      <c r="E15" s="101"/>
      <c r="F15" s="100"/>
      <c r="G15" s="101"/>
      <c r="H15" s="102"/>
      <c r="I15" s="102"/>
      <c r="J15" s="102"/>
    </row>
    <row r="16" ht="21" customHeight="1"/>
    <row r="17" ht="30" customHeight="1"/>
  </sheetData>
  <mergeCells count="10">
    <mergeCell ref="A2:J2"/>
    <mergeCell ref="A4:E4"/>
    <mergeCell ref="F4:J4"/>
    <mergeCell ref="C5:D5"/>
    <mergeCell ref="H5:I5"/>
    <mergeCell ref="A5:A6"/>
    <mergeCell ref="B5:B6"/>
    <mergeCell ref="E5:E6"/>
    <mergeCell ref="G5:G6"/>
    <mergeCell ref="J5:J6"/>
  </mergeCells>
  <printOptions horizontalCentered="1"/>
  <pageMargins left="0.393055555555556" right="0.393055555555556" top="0.590277777777778" bottom="0.586111111111111" header="0.511805555555556" footer="0.629861111111111"/>
  <pageSetup paperSize="9" scale="85" firstPageNumber="18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H20"/>
  <sheetViews>
    <sheetView showZeros="0" view="pageBreakPreview" zoomScaleNormal="100" workbookViewId="0">
      <selection activeCell="D6" sqref="D6"/>
    </sheetView>
  </sheetViews>
  <sheetFormatPr defaultColWidth="7" defaultRowHeight="11.25"/>
  <cols>
    <col min="1" max="1" width="42.8333333333333" customWidth="1"/>
    <col min="2" max="2" width="18.5" style="51" customWidth="1"/>
    <col min="3" max="3" width="17.5" style="52" customWidth="1"/>
    <col min="4" max="4" width="19.1666666666667" style="52" customWidth="1"/>
    <col min="5" max="5" width="19.8333333333333" customWidth="1"/>
    <col min="6" max="6" width="12" customWidth="1"/>
    <col min="7" max="7" width="12" hidden="1" customWidth="1"/>
    <col min="8" max="8" width="20.7777777777778" hidden="1" customWidth="1"/>
    <col min="9" max="17" width="12" hidden="1" customWidth="1"/>
    <col min="18" max="18" width="36.8777777777778" hidden="1" customWidth="1"/>
    <col min="19" max="22" width="12" hidden="1" customWidth="1"/>
    <col min="23" max="34" width="12" customWidth="1"/>
  </cols>
  <sheetData>
    <row r="1" s="45" customFormat="1" ht="15" customHeight="1" spans="1:34">
      <c r="A1" s="47" t="s">
        <v>83</v>
      </c>
      <c r="B1" s="53"/>
      <c r="C1" s="54"/>
      <c r="D1" s="54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</row>
    <row r="2" s="45" customFormat="1" ht="15" customHeight="1" spans="1:34">
      <c r="A2" s="47"/>
      <c r="B2" s="53"/>
      <c r="C2" s="54"/>
      <c r="D2" s="54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="46" customFormat="1" ht="28" customHeight="1" spans="1:34">
      <c r="A3" s="55" t="s">
        <v>84</v>
      </c>
      <c r="B3" s="56"/>
      <c r="C3" s="57"/>
      <c r="D3" s="57"/>
      <c r="E3" s="57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="47" customFormat="1" ht="19" customHeight="1" spans="1:34">
      <c r="A4" s="59"/>
      <c r="B4" s="60"/>
      <c r="C4" s="61"/>
      <c r="D4" s="61"/>
      <c r="E4" s="62" t="s">
        <v>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</row>
    <row r="5" s="48" customFormat="1" ht="32" customHeight="1" spans="1:34">
      <c r="A5" s="64" t="s">
        <v>37</v>
      </c>
      <c r="B5" s="65" t="s">
        <v>6</v>
      </c>
      <c r="C5" s="66" t="s">
        <v>7</v>
      </c>
      <c r="D5" s="66"/>
      <c r="E5" s="67" t="s">
        <v>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93"/>
    </row>
    <row r="6" s="48" customFormat="1" ht="32" customHeight="1" spans="1:34">
      <c r="A6" s="69"/>
      <c r="B6" s="70"/>
      <c r="C6" s="71" t="s">
        <v>9</v>
      </c>
      <c r="D6" s="71" t="s">
        <v>10</v>
      </c>
      <c r="E6" s="7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93"/>
    </row>
    <row r="7" s="49" customFormat="1" ht="32" customHeight="1" spans="1:34">
      <c r="A7" s="73" t="s">
        <v>85</v>
      </c>
      <c r="B7" s="74">
        <v>10237</v>
      </c>
      <c r="C7" s="75"/>
      <c r="D7" s="75"/>
      <c r="E7" s="75">
        <f t="shared" ref="E7:E10" si="0">B7+C7+D7</f>
        <v>10237</v>
      </c>
      <c r="F7" s="50"/>
      <c r="G7" s="50"/>
      <c r="H7" s="76" t="s">
        <v>86</v>
      </c>
      <c r="I7" s="81">
        <v>372330.928193</v>
      </c>
      <c r="J7" s="82">
        <v>16711</v>
      </c>
      <c r="K7" s="50"/>
      <c r="L7" s="50"/>
      <c r="M7" s="50"/>
      <c r="N7" s="50"/>
      <c r="O7" s="50"/>
      <c r="P7" s="50"/>
      <c r="Q7" s="50"/>
      <c r="R7" s="83">
        <v>201</v>
      </c>
      <c r="S7" s="84" t="s">
        <v>87</v>
      </c>
      <c r="T7" s="85">
        <v>47315</v>
      </c>
      <c r="U7" s="85">
        <v>45130</v>
      </c>
      <c r="V7" s="50" t="b">
        <f>A7=S7</f>
        <v>0</v>
      </c>
      <c r="W7" s="86"/>
      <c r="X7" s="86"/>
      <c r="Y7" s="50"/>
      <c r="Z7" s="50"/>
      <c r="AA7" s="50"/>
      <c r="AB7" s="50"/>
      <c r="AC7" s="50"/>
      <c r="AD7" s="50"/>
      <c r="AE7" s="50"/>
      <c r="AF7" s="50"/>
      <c r="AG7" s="50"/>
      <c r="AH7" s="50"/>
    </row>
    <row r="8" s="49" customFormat="1" ht="32" customHeight="1" spans="1:34">
      <c r="A8" s="73" t="s">
        <v>88</v>
      </c>
      <c r="B8" s="74">
        <v>1800</v>
      </c>
      <c r="C8" s="75"/>
      <c r="D8" s="75"/>
      <c r="E8" s="75">
        <f t="shared" si="0"/>
        <v>1800</v>
      </c>
      <c r="F8" s="50"/>
      <c r="G8" s="50"/>
      <c r="H8" s="76" t="s">
        <v>89</v>
      </c>
      <c r="I8" s="81">
        <v>9726</v>
      </c>
      <c r="J8" s="82">
        <v>7600</v>
      </c>
      <c r="K8" s="50"/>
      <c r="L8" s="50"/>
      <c r="M8" s="50"/>
      <c r="N8" s="50"/>
      <c r="O8" s="50"/>
      <c r="P8" s="50"/>
      <c r="Q8" s="50"/>
      <c r="R8" s="83">
        <v>202</v>
      </c>
      <c r="S8" s="84" t="s">
        <v>90</v>
      </c>
      <c r="T8" s="85">
        <v>0</v>
      </c>
      <c r="U8" s="85">
        <v>0</v>
      </c>
      <c r="V8" s="50"/>
      <c r="W8" s="86"/>
      <c r="X8" s="86"/>
      <c r="Y8" s="50"/>
      <c r="Z8" s="50"/>
      <c r="AA8" s="50"/>
      <c r="AB8" s="50"/>
      <c r="AC8" s="50"/>
      <c r="AD8" s="50"/>
      <c r="AE8" s="50"/>
      <c r="AF8" s="50"/>
      <c r="AG8" s="50"/>
      <c r="AH8" s="50"/>
    </row>
    <row r="9" s="48" customFormat="1" ht="32" customHeight="1" spans="1:21">
      <c r="A9" s="73" t="s">
        <v>91</v>
      </c>
      <c r="B9" s="74">
        <v>9502</v>
      </c>
      <c r="C9" s="36"/>
      <c r="D9" s="36"/>
      <c r="E9" s="75">
        <f t="shared" si="0"/>
        <v>9502</v>
      </c>
      <c r="R9" s="87"/>
      <c r="S9" s="84"/>
      <c r="T9" s="85"/>
      <c r="U9" s="88"/>
    </row>
    <row r="10" s="48" customFormat="1" ht="32" customHeight="1" spans="1:21">
      <c r="A10" s="73" t="s">
        <v>92</v>
      </c>
      <c r="B10" s="36"/>
      <c r="C10" s="36">
        <v>38550</v>
      </c>
      <c r="D10" s="36">
        <f>728+16756</f>
        <v>17484</v>
      </c>
      <c r="E10" s="75">
        <f t="shared" si="0"/>
        <v>56034</v>
      </c>
      <c r="R10" s="87"/>
      <c r="S10" s="84"/>
      <c r="T10" s="85"/>
      <c r="U10" s="88"/>
    </row>
    <row r="11" s="48" customFormat="1" ht="32" customHeight="1" spans="1:21">
      <c r="A11" s="77" t="s">
        <v>62</v>
      </c>
      <c r="B11" s="36">
        <f>SUM(B7:B10)</f>
        <v>21539</v>
      </c>
      <c r="C11" s="36">
        <f>SUM(C7:C10)</f>
        <v>38550</v>
      </c>
      <c r="D11" s="36">
        <f>SUM(D7:D10)</f>
        <v>17484</v>
      </c>
      <c r="E11" s="36">
        <f t="shared" ref="E11:E17" si="1">B11+C11+D11</f>
        <v>77573</v>
      </c>
      <c r="R11" s="87">
        <v>233</v>
      </c>
      <c r="S11" s="84" t="s">
        <v>63</v>
      </c>
      <c r="T11" s="85">
        <v>4750</v>
      </c>
      <c r="U11" s="88">
        <v>4750</v>
      </c>
    </row>
    <row r="12" s="48" customFormat="1" ht="32" customHeight="1" spans="1:21">
      <c r="A12" s="78" t="s">
        <v>93</v>
      </c>
      <c r="B12" s="36">
        <v>3000</v>
      </c>
      <c r="C12" s="36"/>
      <c r="D12" s="36">
        <v>34480.06</v>
      </c>
      <c r="E12" s="36">
        <f t="shared" si="1"/>
        <v>37480.06</v>
      </c>
      <c r="R12" s="89"/>
      <c r="S12" s="90"/>
      <c r="T12" s="50"/>
      <c r="U12" s="50"/>
    </row>
    <row r="13" s="50" customFormat="1" ht="32" customHeight="1" spans="1:19">
      <c r="A13" s="78" t="s">
        <v>64</v>
      </c>
      <c r="B13" s="36">
        <f>B14+B17</f>
        <v>4346.69</v>
      </c>
      <c r="C13" s="36">
        <f>SUM(C14:C17)</f>
        <v>0</v>
      </c>
      <c r="D13" s="36">
        <f>SUM(D14:D17)</f>
        <v>208423.94</v>
      </c>
      <c r="E13" s="36">
        <f t="shared" si="1"/>
        <v>212770.63</v>
      </c>
      <c r="F13" s="79"/>
      <c r="R13" s="89"/>
      <c r="S13" s="90"/>
    </row>
    <row r="14" s="50" customFormat="1" ht="32" customHeight="1" spans="1:19">
      <c r="A14" s="80" t="s">
        <v>94</v>
      </c>
      <c r="B14" s="75">
        <f>B15+B16</f>
        <v>4346.69</v>
      </c>
      <c r="C14" s="75"/>
      <c r="D14" s="75"/>
      <c r="E14" s="75">
        <f t="shared" si="1"/>
        <v>4346.69</v>
      </c>
      <c r="R14" s="89"/>
      <c r="S14" s="90"/>
    </row>
    <row r="15" s="50" customFormat="1" ht="32" customHeight="1" spans="1:19">
      <c r="A15" s="80" t="s">
        <v>95</v>
      </c>
      <c r="B15" s="75">
        <v>4346.69</v>
      </c>
      <c r="C15" s="75"/>
      <c r="D15" s="75"/>
      <c r="E15" s="75">
        <f t="shared" si="1"/>
        <v>4346.69</v>
      </c>
      <c r="R15" s="89"/>
      <c r="S15" s="91"/>
    </row>
    <row r="16" s="50" customFormat="1" ht="32" customHeight="1" spans="1:19">
      <c r="A16" s="80" t="s">
        <v>96</v>
      </c>
      <c r="B16" s="75"/>
      <c r="C16" s="75"/>
      <c r="D16" s="75"/>
      <c r="E16" s="75">
        <f t="shared" si="1"/>
        <v>0</v>
      </c>
      <c r="R16" s="91"/>
      <c r="S16" s="91"/>
    </row>
    <row r="17" s="50" customFormat="1" ht="32" customHeight="1" spans="1:21">
      <c r="A17" s="80" t="s">
        <v>97</v>
      </c>
      <c r="B17" s="75"/>
      <c r="C17" s="75"/>
      <c r="D17" s="75">
        <f>174791.94+5872+24989+2771</f>
        <v>208423.94</v>
      </c>
      <c r="E17" s="75">
        <f t="shared" si="1"/>
        <v>208423.94</v>
      </c>
      <c r="R17" s="89"/>
      <c r="S17" s="90"/>
      <c r="T17" s="48"/>
      <c r="U17" s="48"/>
    </row>
    <row r="18" s="48" customFormat="1" ht="32" customHeight="1" spans="1:21">
      <c r="A18" s="77" t="s">
        <v>34</v>
      </c>
      <c r="B18" s="36">
        <f>B11+B12+B13</f>
        <v>28885.69</v>
      </c>
      <c r="C18" s="36">
        <f>C11+C12+C13</f>
        <v>38550</v>
      </c>
      <c r="D18" s="36">
        <f>D11+D12+D13</f>
        <v>260388</v>
      </c>
      <c r="E18" s="36">
        <f>E11+E12+E13</f>
        <v>327823.69</v>
      </c>
      <c r="R18" s="89"/>
      <c r="S18" s="90"/>
      <c r="T18"/>
      <c r="U18"/>
    </row>
    <row r="19" ht="14.25" spans="2:19">
      <c r="B19" s="51">
        <f>B18-'表三 '!B12</f>
        <v>0</v>
      </c>
      <c r="C19" s="52">
        <f>C18-'表三 '!C12</f>
        <v>0</v>
      </c>
      <c r="D19" s="52">
        <f>D18-'表三 '!D12</f>
        <v>0</v>
      </c>
      <c r="E19">
        <f>E18-'表三 '!E12</f>
        <v>0</v>
      </c>
      <c r="R19" s="89"/>
      <c r="S19" s="92"/>
    </row>
    <row r="20" ht="14.25" spans="18:18">
      <c r="R20" s="77"/>
    </row>
  </sheetData>
  <mergeCells count="5">
    <mergeCell ref="A3:E3"/>
    <mergeCell ref="C5:D5"/>
    <mergeCell ref="A5:A6"/>
    <mergeCell ref="B5:B6"/>
    <mergeCell ref="E5:E6"/>
  </mergeCells>
  <printOptions horizontalCentered="1"/>
  <pageMargins left="0.196527777777778" right="0.196527777777778" top="0.590277777777778" bottom="0.200694444444444" header="0.507638888888889" footer="0.507638888888889"/>
  <pageSetup paperSize="9" scale="92" firstPageNumber="13" orientation="portrait" useFirstPageNumber="1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5"/>
  <sheetViews>
    <sheetView view="pageBreakPreview" zoomScaleNormal="100" workbookViewId="0">
      <selection activeCell="I10" sqref="I10"/>
    </sheetView>
  </sheetViews>
  <sheetFormatPr defaultColWidth="10.5" defaultRowHeight="14.25" outlineLevelCol="2"/>
  <cols>
    <col min="1" max="1" width="7.44444444444444" style="1" customWidth="1"/>
    <col min="2" max="2" width="87.8333333333333" style="1" customWidth="1"/>
    <col min="3" max="3" width="28.1666666666667" style="1" customWidth="1"/>
    <col min="4" max="249" width="10.5" style="1" customWidth="1"/>
    <col min="250" max="16384" width="10.5" style="1"/>
  </cols>
  <sheetData>
    <row r="1" s="1" customFormat="1" ht="24" customHeight="1" spans="1:1">
      <c r="A1" s="6" t="s">
        <v>98</v>
      </c>
    </row>
    <row r="2" s="2" customFormat="1" ht="30" customHeight="1" spans="1:3">
      <c r="A2" s="32" t="s">
        <v>99</v>
      </c>
      <c r="B2" s="33"/>
      <c r="C2" s="34"/>
    </row>
    <row r="3" s="2" customFormat="1" ht="30" customHeight="1" spans="1:3">
      <c r="A3" s="10"/>
      <c r="B3" s="35" t="s">
        <v>100</v>
      </c>
      <c r="C3" s="35"/>
    </row>
    <row r="4" s="3" customFormat="1" ht="30" customHeight="1" spans="1:3">
      <c r="A4" s="12" t="s">
        <v>101</v>
      </c>
      <c r="B4" s="12" t="s">
        <v>102</v>
      </c>
      <c r="C4" s="13" t="s">
        <v>103</v>
      </c>
    </row>
    <row r="5" s="29" customFormat="1" ht="30" customHeight="1" spans="1:3">
      <c r="A5" s="14" t="s">
        <v>104</v>
      </c>
      <c r="B5" s="15"/>
      <c r="C5" s="36">
        <f>C6+C22</f>
        <v>46190</v>
      </c>
    </row>
    <row r="6" s="2" customFormat="1" ht="30" customHeight="1" spans="1:3">
      <c r="A6" s="37" t="s">
        <v>105</v>
      </c>
      <c r="B6" s="38"/>
      <c r="C6" s="36">
        <f>SUM(C7:C21)</f>
        <v>24190</v>
      </c>
    </row>
    <row r="7" s="30" customFormat="1" ht="30" customHeight="1" spans="1:3">
      <c r="A7" s="39">
        <v>1</v>
      </c>
      <c r="B7" s="40" t="s">
        <v>106</v>
      </c>
      <c r="C7" s="41">
        <v>200</v>
      </c>
    </row>
    <row r="8" s="30" customFormat="1" ht="30" customHeight="1" spans="1:3">
      <c r="A8" s="39">
        <v>2</v>
      </c>
      <c r="B8" s="40" t="s">
        <v>107</v>
      </c>
      <c r="C8" s="41">
        <v>1397</v>
      </c>
    </row>
    <row r="9" s="30" customFormat="1" ht="30" customHeight="1" spans="1:3">
      <c r="A9" s="39">
        <v>3</v>
      </c>
      <c r="B9" s="40" t="s">
        <v>108</v>
      </c>
      <c r="C9" s="41">
        <v>3000</v>
      </c>
    </row>
    <row r="10" s="30" customFormat="1" ht="30" customHeight="1" spans="1:3">
      <c r="A10" s="39">
        <v>4</v>
      </c>
      <c r="B10" s="40" t="s">
        <v>109</v>
      </c>
      <c r="C10" s="41">
        <v>300</v>
      </c>
    </row>
    <row r="11" s="30" customFormat="1" ht="30" customHeight="1" spans="1:3">
      <c r="A11" s="39">
        <v>5</v>
      </c>
      <c r="B11" s="40" t="s">
        <v>110</v>
      </c>
      <c r="C11" s="41">
        <v>7193</v>
      </c>
    </row>
    <row r="12" s="30" customFormat="1" ht="30" customHeight="1" spans="1:3">
      <c r="A12" s="39">
        <v>6</v>
      </c>
      <c r="B12" s="40" t="s">
        <v>111</v>
      </c>
      <c r="C12" s="41">
        <v>2000</v>
      </c>
    </row>
    <row r="13" s="30" customFormat="1" ht="30" customHeight="1" spans="1:3">
      <c r="A13" s="39">
        <v>7</v>
      </c>
      <c r="B13" s="40" t="s">
        <v>112</v>
      </c>
      <c r="C13" s="41">
        <v>3000</v>
      </c>
    </row>
    <row r="14" s="30" customFormat="1" ht="30" customHeight="1" spans="1:3">
      <c r="A14" s="39">
        <v>8</v>
      </c>
      <c r="B14" s="40" t="s">
        <v>113</v>
      </c>
      <c r="C14" s="41">
        <v>2000</v>
      </c>
    </row>
    <row r="15" s="30" customFormat="1" ht="30" customHeight="1" spans="1:3">
      <c r="A15" s="39">
        <v>9</v>
      </c>
      <c r="B15" s="40" t="s">
        <v>114</v>
      </c>
      <c r="C15" s="41">
        <v>900</v>
      </c>
    </row>
    <row r="16" s="30" customFormat="1" ht="30" customHeight="1" spans="1:3">
      <c r="A16" s="39">
        <v>10</v>
      </c>
      <c r="B16" s="40" t="s">
        <v>115</v>
      </c>
      <c r="C16" s="41">
        <v>500</v>
      </c>
    </row>
    <row r="17" s="30" customFormat="1" ht="30" customHeight="1" spans="1:3">
      <c r="A17" s="39">
        <v>11</v>
      </c>
      <c r="B17" s="40" t="s">
        <v>116</v>
      </c>
      <c r="C17" s="41">
        <v>1000</v>
      </c>
    </row>
    <row r="18" s="30" customFormat="1" ht="30" customHeight="1" spans="1:3">
      <c r="A18" s="39">
        <v>12</v>
      </c>
      <c r="B18" s="21" t="s">
        <v>117</v>
      </c>
      <c r="C18" s="41">
        <v>400</v>
      </c>
    </row>
    <row r="19" s="30" customFormat="1" ht="30" customHeight="1" spans="1:3">
      <c r="A19" s="39">
        <v>13</v>
      </c>
      <c r="B19" s="42" t="s">
        <v>118</v>
      </c>
      <c r="C19" s="41">
        <v>300</v>
      </c>
    </row>
    <row r="20" s="30" customFormat="1" ht="30" customHeight="1" spans="1:3">
      <c r="A20" s="39">
        <v>14</v>
      </c>
      <c r="B20" s="42" t="s">
        <v>119</v>
      </c>
      <c r="C20" s="41">
        <v>1000</v>
      </c>
    </row>
    <row r="21" s="30" customFormat="1" ht="30" customHeight="1" spans="1:3">
      <c r="A21" s="39">
        <v>15</v>
      </c>
      <c r="B21" s="42" t="s">
        <v>120</v>
      </c>
      <c r="C21" s="41">
        <v>1000</v>
      </c>
    </row>
    <row r="22" s="31" customFormat="1" ht="30" customHeight="1" spans="1:3">
      <c r="A22" s="37" t="s">
        <v>121</v>
      </c>
      <c r="B22" s="38"/>
      <c r="C22" s="36">
        <f>SUM(C23:C25)</f>
        <v>22000</v>
      </c>
    </row>
    <row r="23" s="30" customFormat="1" ht="30" customHeight="1" spans="1:3">
      <c r="A23" s="39">
        <v>1</v>
      </c>
      <c r="B23" s="43" t="s">
        <v>122</v>
      </c>
      <c r="C23" s="44">
        <v>13500</v>
      </c>
    </row>
    <row r="24" s="30" customFormat="1" ht="30" customHeight="1" spans="1:3">
      <c r="A24" s="39">
        <v>2</v>
      </c>
      <c r="B24" s="43" t="s">
        <v>123</v>
      </c>
      <c r="C24" s="44">
        <v>7000</v>
      </c>
    </row>
    <row r="25" s="30" customFormat="1" ht="30" customHeight="1" spans="1:3">
      <c r="A25" s="39">
        <v>3</v>
      </c>
      <c r="B25" s="43" t="s">
        <v>124</v>
      </c>
      <c r="C25" s="44">
        <v>1500</v>
      </c>
    </row>
  </sheetData>
  <sheetProtection selectLockedCells="1" selectUnlockedCells="1"/>
  <mergeCells count="5">
    <mergeCell ref="A2:C2"/>
    <mergeCell ref="B3:C3"/>
    <mergeCell ref="A5:B5"/>
    <mergeCell ref="A6:B6"/>
    <mergeCell ref="A22:B22"/>
  </mergeCells>
  <conditionalFormatting sqref="B7">
    <cfRule type="duplicateValues" dxfId="0" priority="4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8:B12">
    <cfRule type="duplicateValues" dxfId="0" priority="3"/>
  </conditionalFormatting>
  <printOptions horizontalCentered="1"/>
  <pageMargins left="0.393055555555556" right="0.393055555555556" top="0.393055555555556" bottom="0.393055555555556" header="0.393055555555556" footer="0.393055555555556"/>
  <pageSetup paperSize="9" scale="94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23"/>
  <sheetViews>
    <sheetView view="pageBreakPreview" zoomScale="115" zoomScaleNormal="100" workbookViewId="0">
      <selection activeCell="C5" sqref="C5"/>
    </sheetView>
  </sheetViews>
  <sheetFormatPr defaultColWidth="10.5" defaultRowHeight="14.25" outlineLevelCol="2"/>
  <cols>
    <col min="1" max="1" width="9.11111111111111" style="1" customWidth="1"/>
    <col min="2" max="2" width="82" style="1" customWidth="1"/>
    <col min="3" max="3" width="27.6666666666667" style="1" customWidth="1"/>
    <col min="4" max="255" width="10.5" style="1" customWidth="1"/>
    <col min="256" max="16384" width="10.5" style="1"/>
  </cols>
  <sheetData>
    <row r="1" s="1" customFormat="1" ht="21" customHeight="1" spans="1:1">
      <c r="A1" s="6" t="s">
        <v>125</v>
      </c>
    </row>
    <row r="2" s="2" customFormat="1" ht="30" customHeight="1" spans="1:3">
      <c r="A2" s="7" t="s">
        <v>126</v>
      </c>
      <c r="B2" s="8"/>
      <c r="C2" s="9"/>
    </row>
    <row r="3" s="2" customFormat="1" ht="21" customHeight="1" spans="1:3">
      <c r="A3" s="10"/>
      <c r="B3" s="10"/>
      <c r="C3" s="11" t="s">
        <v>100</v>
      </c>
    </row>
    <row r="4" s="3" customFormat="1" ht="30" customHeight="1" spans="1:3">
      <c r="A4" s="12" t="s">
        <v>101</v>
      </c>
      <c r="B4" s="12" t="s">
        <v>102</v>
      </c>
      <c r="C4" s="13" t="s">
        <v>103</v>
      </c>
    </row>
    <row r="5" s="3" customFormat="1" ht="30" customHeight="1" spans="1:3">
      <c r="A5" s="14" t="s">
        <v>104</v>
      </c>
      <c r="B5" s="15"/>
      <c r="C5" s="13">
        <f>C21+C6</f>
        <v>48345</v>
      </c>
    </row>
    <row r="6" s="4" customFormat="1" ht="30" customHeight="1" spans="1:3">
      <c r="A6" s="16" t="s">
        <v>127</v>
      </c>
      <c r="B6" s="16"/>
      <c r="C6" s="17">
        <f>C7+C17</f>
        <v>6600</v>
      </c>
    </row>
    <row r="7" s="4" customFormat="1" ht="30" customHeight="1" spans="1:3">
      <c r="A7" s="18" t="s">
        <v>128</v>
      </c>
      <c r="B7" s="19"/>
      <c r="C7" s="17">
        <f>SUM(C8:C16)</f>
        <v>728</v>
      </c>
    </row>
    <row r="8" s="1" customFormat="1" ht="30" customHeight="1" spans="1:3">
      <c r="A8" s="20">
        <v>1</v>
      </c>
      <c r="B8" s="21" t="s">
        <v>129</v>
      </c>
      <c r="C8" s="22">
        <v>84.5872</v>
      </c>
    </row>
    <row r="9" s="1" customFormat="1" ht="30" customHeight="1" spans="1:3">
      <c r="A9" s="20">
        <v>2</v>
      </c>
      <c r="B9" s="21" t="s">
        <v>130</v>
      </c>
      <c r="C9" s="22">
        <v>129.7286</v>
      </c>
    </row>
    <row r="10" s="1" customFormat="1" ht="30" customHeight="1" spans="1:3">
      <c r="A10" s="20">
        <v>3</v>
      </c>
      <c r="B10" s="21" t="s">
        <v>131</v>
      </c>
      <c r="C10" s="23">
        <v>148</v>
      </c>
    </row>
    <row r="11" s="1" customFormat="1" ht="30" customHeight="1" spans="1:3">
      <c r="A11" s="20">
        <v>4</v>
      </c>
      <c r="B11" s="21" t="s">
        <v>132</v>
      </c>
      <c r="C11" s="22">
        <v>120.1079</v>
      </c>
    </row>
    <row r="12" s="1" customFormat="1" ht="30" customHeight="1" spans="1:3">
      <c r="A12" s="20">
        <v>5</v>
      </c>
      <c r="B12" s="21" t="s">
        <v>133</v>
      </c>
      <c r="C12" s="22">
        <v>15.9646</v>
      </c>
    </row>
    <row r="13" s="1" customFormat="1" ht="30" customHeight="1" spans="1:3">
      <c r="A13" s="20">
        <v>6</v>
      </c>
      <c r="B13" s="21" t="s">
        <v>134</v>
      </c>
      <c r="C13" s="22">
        <v>14.6117</v>
      </c>
    </row>
    <row r="14" s="1" customFormat="1" ht="30" customHeight="1" spans="1:3">
      <c r="A14" s="20">
        <v>7</v>
      </c>
      <c r="B14" s="21" t="s">
        <v>135</v>
      </c>
      <c r="C14" s="23">
        <v>172</v>
      </c>
    </row>
    <row r="15" s="1" customFormat="1" ht="30" customHeight="1" spans="1:3">
      <c r="A15" s="20">
        <v>8</v>
      </c>
      <c r="B15" s="21" t="s">
        <v>136</v>
      </c>
      <c r="C15" s="23">
        <v>20</v>
      </c>
    </row>
    <row r="16" s="1" customFormat="1" ht="30" customHeight="1" spans="1:3">
      <c r="A16" s="20">
        <v>9</v>
      </c>
      <c r="B16" s="21" t="s">
        <v>137</v>
      </c>
      <c r="C16" s="23">
        <v>23</v>
      </c>
    </row>
    <row r="17" s="4" customFormat="1" ht="30" customHeight="1" spans="1:3">
      <c r="A17" s="16" t="s">
        <v>138</v>
      </c>
      <c r="B17" s="16"/>
      <c r="C17" s="24">
        <f>SUM(C18:C20)</f>
        <v>5872</v>
      </c>
    </row>
    <row r="18" s="1" customFormat="1" ht="30" customHeight="1" spans="1:3">
      <c r="A18" s="25" t="s">
        <v>122</v>
      </c>
      <c r="B18" s="25"/>
      <c r="C18" s="26">
        <v>2351</v>
      </c>
    </row>
    <row r="19" s="1" customFormat="1" ht="30" customHeight="1" spans="1:3">
      <c r="A19" s="25" t="s">
        <v>123</v>
      </c>
      <c r="B19" s="25"/>
      <c r="C19" s="26">
        <v>1091</v>
      </c>
    </row>
    <row r="20" s="1" customFormat="1" ht="30" customHeight="1" spans="1:3">
      <c r="A20" s="25" t="s">
        <v>124</v>
      </c>
      <c r="B20" s="25"/>
      <c r="C20" s="26">
        <v>2430</v>
      </c>
    </row>
    <row r="21" s="5" customFormat="1" ht="30" customHeight="1" spans="1:3">
      <c r="A21" s="27" t="s">
        <v>139</v>
      </c>
      <c r="B21" s="27"/>
      <c r="C21" s="24">
        <v>41745</v>
      </c>
    </row>
    <row r="22" s="1" customFormat="1" ht="35" hidden="1" customHeight="1" spans="1:3">
      <c r="A22" s="28">
        <v>2</v>
      </c>
      <c r="B22" s="28" t="s">
        <v>140</v>
      </c>
      <c r="C22" s="20">
        <v>3880</v>
      </c>
    </row>
    <row r="23" s="1" customFormat="1" ht="35" hidden="1" customHeight="1" spans="1:3">
      <c r="A23" s="28">
        <v>3</v>
      </c>
      <c r="B23" s="28" t="s">
        <v>141</v>
      </c>
      <c r="C23" s="20">
        <v>21109</v>
      </c>
    </row>
  </sheetData>
  <mergeCells count="9">
    <mergeCell ref="A2:C2"/>
    <mergeCell ref="A5:B5"/>
    <mergeCell ref="A6:B6"/>
    <mergeCell ref="A7:B7"/>
    <mergeCell ref="A17:B17"/>
    <mergeCell ref="A18:B18"/>
    <mergeCell ref="A19:B19"/>
    <mergeCell ref="A20:B20"/>
    <mergeCell ref="A21:B21"/>
  </mergeCells>
  <printOptions horizontalCentered="1"/>
  <pageMargins left="0.357638888888889" right="0.357638888888889" top="0.590277777777778" bottom="0" header="0.5" footer="0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表一</vt:lpstr>
      <vt:lpstr>表二 </vt:lpstr>
      <vt:lpstr>表三 </vt:lpstr>
      <vt:lpstr>表四  </vt:lpstr>
      <vt:lpstr>表五</vt:lpstr>
      <vt:lpstr>表六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赵传孝(厅领导批示)</dc:creator>
  <cp:lastModifiedBy>Lenovo</cp:lastModifiedBy>
  <dcterms:created xsi:type="dcterms:W3CDTF">2021-07-20T07:28:00Z</dcterms:created>
  <cp:lastPrinted>2022-05-22T09:19:00Z</cp:lastPrinted>
  <dcterms:modified xsi:type="dcterms:W3CDTF">2026-02-13T04:17:17Z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CFE3FAC23FE945D4BD998B39569D0AFC_13</vt:lpwstr>
  </property>
  <property fmtid="{D5CDD505-2E9C-101B-9397-08002B2CF9AE}" pid="4" name="KSOReadingLayout">
    <vt:bool>true</vt:bool>
  </property>
</Properties>
</file>